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8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24.xml" ContentType="application/vnd.ms-excel.person+xml"/>
  <Override PartName="/xl/persons/person29.xml" ContentType="application/vnd.ms-excel.person+xml"/>
  <Override PartName="/xl/persons/person31.xml" ContentType="application/vnd.ms-excel.person+xml"/>
  <Override PartName="/xl/persons/person37.xml" ContentType="application/vnd.ms-excel.person+xml"/>
  <Override PartName="/xl/persons/person45.xml" ContentType="application/vnd.ms-excel.person+xml"/>
  <Override PartName="/xl/persons/person1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2.xml" ContentType="application/vnd.ms-excel.person+xml"/>
  <Override PartName="/xl/persons/person26.xml" ContentType="application/vnd.ms-excel.person+xml"/>
  <Override PartName="/xl/persons/person34.xml" ContentType="application/vnd.ms-excel.person+xml"/>
  <Override PartName="/xl/persons/person39.xml" ContentType="application/vnd.ms-excel.person+xml"/>
  <Override PartName="/xl/persons/person47.xml" ContentType="application/vnd.ms-excel.person+xml"/>
  <Override PartName="/xl/persons/person42.xml" ContentType="application/vnd.ms-excel.person+xml"/>
  <Override PartName="/xl/persons/person2.xml" ContentType="application/vnd.ms-excel.person+xml"/>
  <Override PartName="/xl/persons/person48.xml" ContentType="application/vnd.ms-excel.person+xml"/>
  <Override PartName="/xl/persons/person40.xml" ContentType="application/vnd.ms-excel.person+xml"/>
  <Override PartName="/xl/persons/person32.xml" ContentType="application/vnd.ms-excel.person+xml"/>
  <Override PartName="/xl/persons/person27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11.xml" ContentType="application/vnd.ms-excel.person+xml"/>
  <Override PartName="/xl/persons/person6.xml" ContentType="application/vnd.ms-excel.person+xml"/>
  <Override PartName="/xl/persons/person35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28.xml" ContentType="application/vnd.ms-excel.person+xml"/>
  <Override PartName="/xl/persons/person41.xml" ContentType="application/vnd.ms-excel.person+xml"/>
  <Override PartName="/xl/persons/person1.xml" ContentType="application/vnd.ms-excel.person+xml"/>
  <Override PartName="/xl/persons/person23.xml" ContentType="application/vnd.ms-excel.person+xml"/>
  <Override PartName="/xl/persons/person36.xml" ContentType="application/vnd.ms-excel.person+xml"/>
  <Override PartName="/xl/persons/person43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17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12.xml" ContentType="application/vnd.ms-excel.person+xml"/>
  <Override PartName="/xl/persons/person25.xml" ContentType="application/vnd.ms-excel.person+xml"/>
  <Override PartName="/xl/persons/person33.xml" ContentType="application/vnd.ms-excel.person+xml"/>
  <Override PartName="/xl/persons/person46.xml" ContentType="application/vnd.ms-excel.person+xml"/>
  <Override PartName="/xl/persons/person0.xml" ContentType="application/vnd.ms-excel.person+xml"/>
  <Override PartName="/xl/persons/person2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 - Srinakharinwirot University\ประเมินผลการปฏิบัติงาน\บันทึกต่างๆ\67\แบบประเมิน\web\"/>
    </mc:Choice>
  </mc:AlternateContent>
  <bookViews>
    <workbookView xWindow="-120" yWindow="-120" windowWidth="24240" windowHeight="13140" tabRatio="806" firstSheet="1" activeTab="8"/>
  </bookViews>
  <sheets>
    <sheet name="คำอธิบาย" sheetId="13" r:id="rId1"/>
    <sheet name="1. ภาระงาน core duty" sheetId="4" r:id="rId2"/>
    <sheet name="2. Shared 1" sheetId="6" r:id="rId3"/>
    <sheet name="3. Shared 2 (หัวหน้าหน่วยงาน)" sheetId="7" r:id="rId4"/>
    <sheet name="4. Strategic 1" sheetId="14" r:id="rId5"/>
    <sheet name="5 Strategic 2" sheetId="18" r:id="rId6"/>
    <sheet name="6. Strategic 3" sheetId="12" r:id="rId7"/>
    <sheet name="7. รวมภาระงาน" sheetId="19" r:id="rId8"/>
    <sheet name="8. แบบประเมินผลการปฏิบัติงาน" sheetId="11" r:id="rId9"/>
  </sheets>
  <externalReferences>
    <externalReference r:id="rId10"/>
    <externalReference r:id="rId11"/>
  </externalReferences>
  <definedNames>
    <definedName name="_xlnm.Print_Area" localSheetId="1">'1. ภาระงาน core duty'!$A$1:$F$35</definedName>
    <definedName name="_xlnm.Print_Area" localSheetId="2">'2. Shared 1'!$A$1:$F$199</definedName>
    <definedName name="_xlnm.Print_Area" localSheetId="3">'3. Shared 2 (หัวหน้าหน่วยงาน)'!$A$1:$C$14</definedName>
    <definedName name="_xlnm.Print_Area" localSheetId="4">'4. Strategic 1'!$A$1:$F$34</definedName>
    <definedName name="_xlnm.Print_Area" localSheetId="6">'6. Strategic 3'!$A$1:$O$129</definedName>
    <definedName name="_xlnm.Print_Area" localSheetId="8">'8. แบบประเมินผลการปฏิบัติงาน'!$A$1:$U$135</definedName>
    <definedName name="_xlnm.Print_Titles" localSheetId="1">'1. ภาระงาน core duty'!$11:$13</definedName>
    <definedName name="_xlnm.Print_Titles" localSheetId="2">'2. Shared 1'!$1:$3</definedName>
    <definedName name="_xlnm.Print_Titles" localSheetId="3">'3. Shared 2 (หัวหน้าหน่วยงาน)'!$1:$3</definedName>
    <definedName name="s" localSheetId="2">[1]!Table1[ประเภททุน]</definedName>
    <definedName name="s" localSheetId="3">[1]!Table1[ประเภททุน]</definedName>
    <definedName name="s" localSheetId="4">#REF!</definedName>
    <definedName name="s" localSheetId="6">#REF!</definedName>
    <definedName name="s">[1]!Table1[ประเภททุน]</definedName>
    <definedName name="แหล่งทุน" localSheetId="2">[1]!Table1[แหล่งทุน]</definedName>
    <definedName name="แหล่งทุน" localSheetId="3">[1]!Table1[แหล่งทุน]</definedName>
    <definedName name="แหล่งทุน" localSheetId="4">#REF!</definedName>
    <definedName name="แหล่งทุน" localSheetId="6">#REF!</definedName>
    <definedName name="แหล่งทุน">[1]!Table1[แหล่งทุน]</definedName>
    <definedName name="แหล่งอื่น" localSheetId="2">[1]!Table1[แหล่ง]</definedName>
    <definedName name="แหล่งอื่น" localSheetId="4">#REF!</definedName>
    <definedName name="แหล่งอื่น" localSheetId="6">#REF!</definedName>
    <definedName name="แหล่งอื่น">[1]!Table1[แหล่ง]</definedName>
    <definedName name="ในนอก1.1" localSheetId="4">'[2]1.1-1.3_2'!$G$35:$G$36</definedName>
    <definedName name="ในนอก1.1" localSheetId="6">'[2]1.1-1.3_2'!$G$35:$G$36</definedName>
    <definedName name="ในนอก1.1">'[1]1.1-1.3_2'!$G$35:$G$36</definedName>
    <definedName name="กข" localSheetId="4">'[2]1.1-1.3_2'!$H$35:$H$36</definedName>
    <definedName name="กข" localSheetId="6">'[2]1.1-1.3_2'!$H$35:$H$36</definedName>
    <definedName name="กข">'[1]1.1-1.3_2'!$H$35:$H$36</definedName>
    <definedName name="ครั้งที่" localSheetId="4">'[2]1.7'!$O$3:$O$4</definedName>
    <definedName name="ครั้งที่" localSheetId="6">'[2]1.7'!$O$3:$O$4</definedName>
    <definedName name="ครั้งที่">'[1]1.7'!$O$3:$O$4</definedName>
    <definedName name="ครั้งที่เอก" localSheetId="4">'[2]1.7'!$P$3:$P$6</definedName>
    <definedName name="ครั้งที่เอก" localSheetId="6">'[2]1.7'!$P$3:$P$6</definedName>
    <definedName name="ครั้งที่เอก">'[1]1.7'!$P$3:$P$6</definedName>
    <definedName name="ทุน">[2]!Table1[ประเภททุน]</definedName>
    <definedName name="ทุน2.1" localSheetId="2">[1]!Table1[แหล่งทุน]</definedName>
    <definedName name="ทุน2.1" localSheetId="4">#REF!</definedName>
    <definedName name="ทุน2.1" localSheetId="6">#REF!</definedName>
    <definedName name="ทุน2.1">[1]!Table1[แหล่งทุน]</definedName>
    <definedName name="นอกเขต1.1" localSheetId="4">'[2]1.1-1.3_2'!$C$35:$C$36</definedName>
    <definedName name="นอกเขต1.1" localSheetId="6">'[2]1.1-1.3_2'!$C$35:$C$36</definedName>
    <definedName name="นอกเขต1.1">'[1]1.1-1.3_2'!$C$35:$C$36</definedName>
    <definedName name="ประเภททุน" localSheetId="2">[1]!Table1[ประเภททุน]</definedName>
    <definedName name="ประเภททุน" localSheetId="3">[1]!Table1[ประเภททุน]</definedName>
    <definedName name="ประเภททุน" localSheetId="4">#REF!</definedName>
    <definedName name="ประเภททุน" localSheetId="6">#REF!</definedName>
    <definedName name="ประเภททุน">[1]!Table1[ประเภททุน]</definedName>
    <definedName name="ภาษา1.1" localSheetId="4">'[2]1.1-1.3_2'!$D$35:$D$36</definedName>
    <definedName name="ภาษา1.1" localSheetId="6">'[2]1.1-1.3_2'!$D$35:$D$36</definedName>
    <definedName name="ภาษา1.1">'[1]1.1-1.3_2'!$D$35:$D$36</definedName>
    <definedName name="ระดับ1.4" localSheetId="4">'[2]1.4-1.6'!$N$6:$N$8</definedName>
    <definedName name="ระดับ1.4" localSheetId="6">'[2]1.4-1.6'!$N$6:$N$8</definedName>
    <definedName name="ระดับ1.4">'[1]1.4-1.6'!$N$6:$N$8</definedName>
    <definedName name="ระดับนิสิต1.1" localSheetId="4">'[2]1.1-1.3_2'!$A$35:$A$37</definedName>
    <definedName name="ระดับนิสิต1.1" localSheetId="6">'[2]1.1-1.3_2'!$A$35:$A$37</definedName>
    <definedName name="ระดับนิสิต1.1">'[1]1.1-1.3_2'!$A$35:$A$37</definedName>
    <definedName name="ระดับนิสิต1.4" localSheetId="2">'[1]1.4-1.6'!#REF!</definedName>
    <definedName name="ระดับนิสิต1.4" localSheetId="4">'[2]1.4-1.6'!#REF!</definedName>
    <definedName name="ระดับนิสิต1.4" localSheetId="6">'[2]1.4-1.6'!#REF!</definedName>
    <definedName name="ระดับนิสิต1.4" localSheetId="8">'[1]1.4-1.6'!#REF!</definedName>
    <definedName name="ระดับนิสิต1.4">'[1]1.4-1.6'!#REF!</definedName>
    <definedName name="ระยะ" localSheetId="4">'4. Strategic 1'!#REF!</definedName>
    <definedName name="ระยะ" localSheetId="6">'6. Strategic 3'!#REF!</definedName>
    <definedName name="ระยะ">'[1]2.1-2.2'!$P$2:$P$3</definedName>
    <definedName name="ลักษณะ1.9" localSheetId="4">'[2]1.9'!$K$7:$K$8</definedName>
    <definedName name="ลักษณะ1.9" localSheetId="6">'[2]1.9'!$K$7:$K$8</definedName>
    <definedName name="ลักษณะ1.9">'[1]1.9'!$K$7:$K$8</definedName>
    <definedName name="สอน1.1" localSheetId="4">'[2]1.1-1.3_2'!$B$35:$B$36</definedName>
    <definedName name="สอน1.1" localSheetId="6">'[2]1.1-1.3_2'!$B$35:$B$36</definedName>
    <definedName name="สอน1.1">'[1]1.1-1.3_2'!$B$35:$B$36</definedName>
    <definedName name="หลักสูตร" localSheetId="4">'[2]1.7'!$O$7:$O$8</definedName>
    <definedName name="หลักสูตร" localSheetId="6">'[2]1.7'!$O$7:$O$8</definedName>
    <definedName name="หลักสูตร">'[1]1.7'!$O$7:$O$8</definedName>
    <definedName name="หลักสูตร1.8" localSheetId="4">'[2]1.8'!$A$29:$A$34</definedName>
    <definedName name="หลักสูตร1.8" localSheetId="6">'[2]1.8'!$A$29:$A$34</definedName>
    <definedName name="หลักสูตร1.8">'[1]1.8'!$A$29:$A$34</definedName>
    <definedName name="หลักสูตรเอก" localSheetId="4">'[2]1.7'!$O$11:$O$12</definedName>
    <definedName name="หลักสูตรเอก" localSheetId="6">'[2]1.7'!$O$11:$O$12</definedName>
    <definedName name="หลักสูตรเอก">'[1]1.7'!$O$11:$O$12</definedName>
    <definedName name="อาจารย์1.1" localSheetId="4">'[2]1.1-1.3_2'!$F$35:$F$36</definedName>
    <definedName name="อาจารย์1.1" localSheetId="6">'[2]1.1-1.3_2'!$F$35:$F$36</definedName>
    <definedName name="อาจารย์1.1">'[1]1.1-1.3_2'!$F$35:$F$36</definedName>
  </definedNames>
  <calcPr calcId="162913"/>
</workbook>
</file>

<file path=xl/calcChain.xml><?xml version="1.0" encoding="utf-8"?>
<calcChain xmlns="http://schemas.openxmlformats.org/spreadsheetml/2006/main">
  <c r="L97" i="12" l="1"/>
  <c r="L90" i="12"/>
  <c r="L91" i="12"/>
  <c r="L92" i="12"/>
  <c r="L93" i="12"/>
  <c r="L94" i="12"/>
  <c r="L95" i="12"/>
  <c r="L96" i="12"/>
  <c r="L98" i="12"/>
  <c r="L99" i="12"/>
  <c r="L100" i="12"/>
  <c r="F90" i="12"/>
  <c r="F91" i="12"/>
  <c r="F92" i="12"/>
  <c r="F93" i="12"/>
  <c r="F94" i="12"/>
  <c r="F95" i="12"/>
  <c r="F96" i="12"/>
  <c r="F97" i="12"/>
  <c r="F98" i="12"/>
  <c r="F99" i="12"/>
  <c r="H23" i="18"/>
  <c r="E23" i="18" s="1"/>
  <c r="E176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79" i="6"/>
  <c r="E80" i="6"/>
  <c r="E81" i="6"/>
  <c r="E82" i="6"/>
  <c r="E83" i="6"/>
  <c r="E84" i="6"/>
  <c r="E85" i="6"/>
  <c r="E86" i="6"/>
  <c r="E87" i="6"/>
  <c r="E88" i="6"/>
  <c r="E89" i="6"/>
  <c r="E90" i="6"/>
  <c r="E94" i="6"/>
  <c r="E95" i="6"/>
  <c r="E96" i="6"/>
  <c r="E97" i="6"/>
  <c r="E98" i="6"/>
  <c r="E93" i="6"/>
  <c r="E99" i="6"/>
  <c r="E100" i="6"/>
  <c r="E101" i="6"/>
  <c r="E102" i="6"/>
  <c r="E103" i="6"/>
  <c r="E104" i="6"/>
  <c r="E105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H82" i="12" l="1"/>
  <c r="H83" i="12"/>
  <c r="H84" i="12"/>
  <c r="H85" i="12"/>
  <c r="H86" i="12"/>
  <c r="H87" i="12"/>
  <c r="H88" i="12"/>
  <c r="H89" i="12"/>
  <c r="H100" i="12"/>
  <c r="I82" i="12"/>
  <c r="I83" i="12"/>
  <c r="I84" i="12"/>
  <c r="I85" i="12"/>
  <c r="I86" i="12"/>
  <c r="I87" i="12"/>
  <c r="I88" i="12"/>
  <c r="I89" i="12"/>
  <c r="I100" i="12"/>
  <c r="J82" i="12"/>
  <c r="J83" i="12"/>
  <c r="J84" i="12"/>
  <c r="J85" i="12"/>
  <c r="J86" i="12"/>
  <c r="J87" i="12"/>
  <c r="J88" i="12"/>
  <c r="J89" i="12"/>
  <c r="J100" i="12"/>
  <c r="I81" i="12"/>
  <c r="J81" i="12"/>
  <c r="E55" i="18"/>
  <c r="E31" i="18"/>
  <c r="E197" i="6"/>
  <c r="C43" i="19"/>
  <c r="E37" i="19"/>
  <c r="P124" i="12"/>
  <c r="D124" i="12" s="1"/>
  <c r="F81" i="12"/>
  <c r="D32" i="14"/>
  <c r="D113" i="12"/>
  <c r="C77" i="12"/>
  <c r="D21" i="14"/>
  <c r="E27" i="4"/>
  <c r="E21" i="4"/>
  <c r="E26" i="4"/>
  <c r="D10" i="7"/>
  <c r="B10" i="7" s="1"/>
  <c r="E14" i="19" s="1"/>
  <c r="L47" i="11" s="1"/>
  <c r="F85" i="12"/>
  <c r="K82" i="12"/>
  <c r="K83" i="12"/>
  <c r="K84" i="12"/>
  <c r="K85" i="12"/>
  <c r="K86" i="12"/>
  <c r="K87" i="12"/>
  <c r="K88" i="12"/>
  <c r="K89" i="12"/>
  <c r="K100" i="12"/>
  <c r="F89" i="12"/>
  <c r="F86" i="12"/>
  <c r="K81" i="12"/>
  <c r="F82" i="12"/>
  <c r="F83" i="12"/>
  <c r="F84" i="12"/>
  <c r="F87" i="12"/>
  <c r="F88" i="12"/>
  <c r="F100" i="12"/>
  <c r="H81" i="12"/>
  <c r="L89" i="12" l="1"/>
  <c r="L88" i="12"/>
  <c r="L87" i="12"/>
  <c r="L86" i="12"/>
  <c r="L85" i="12"/>
  <c r="L84" i="12"/>
  <c r="L83" i="12"/>
  <c r="L82" i="12"/>
  <c r="L81" i="12"/>
  <c r="E56" i="18"/>
  <c r="E57" i="18" s="1"/>
  <c r="E21" i="19" s="1"/>
  <c r="D33" i="14"/>
  <c r="D34" i="14" s="1"/>
  <c r="E18" i="19" s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39" i="6"/>
  <c r="E40" i="6"/>
  <c r="E41" i="6"/>
  <c r="E42" i="6"/>
  <c r="E43" i="6"/>
  <c r="E44" i="6"/>
  <c r="E45" i="6"/>
  <c r="E46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91" i="6"/>
  <c r="E92" i="6"/>
  <c r="E106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4" i="6"/>
  <c r="E198" i="6" l="1"/>
  <c r="E199" i="6" s="1"/>
  <c r="L101" i="12"/>
  <c r="D114" i="12" s="1"/>
  <c r="D125" i="12" s="1"/>
  <c r="D126" i="12" s="1"/>
  <c r="B12" i="7" l="1"/>
  <c r="E13" i="19"/>
  <c r="P129" i="12"/>
  <c r="D129" i="12" s="1"/>
  <c r="E25" i="19"/>
  <c r="E30" i="19" s="1"/>
  <c r="E31" i="19" s="1"/>
  <c r="L49" i="11" s="1"/>
  <c r="N32" i="11"/>
  <c r="L46" i="11" l="1"/>
  <c r="E15" i="19"/>
  <c r="M6" i="11"/>
  <c r="R60" i="11" l="1"/>
  <c r="N41" i="11" l="1"/>
  <c r="N39" i="11"/>
  <c r="N40" i="11"/>
  <c r="N34" i="11"/>
  <c r="N33" i="11"/>
  <c r="R73" i="11"/>
  <c r="R72" i="11"/>
  <c r="R71" i="11"/>
  <c r="R70" i="11"/>
  <c r="R69" i="11"/>
  <c r="R62" i="11"/>
  <c r="R61" i="11"/>
  <c r="R63" i="11" l="1"/>
  <c r="R64" i="11" s="1"/>
  <c r="E35" i="19" s="1"/>
  <c r="R74" i="11"/>
  <c r="N42" i="11"/>
  <c r="E9" i="19" s="1"/>
  <c r="N35" i="11"/>
  <c r="E8" i="19" s="1"/>
  <c r="R75" i="11" l="1"/>
  <c r="R76" i="11" s="1"/>
  <c r="N43" i="11"/>
  <c r="G85" i="11" l="1"/>
  <c r="E38" i="19"/>
  <c r="E10" i="19"/>
  <c r="L50" i="11"/>
  <c r="G84" i="11" s="1"/>
  <c r="G86" i="11" l="1"/>
  <c r="E40" i="19"/>
</calcChain>
</file>

<file path=xl/sharedStrings.xml><?xml version="1.0" encoding="utf-8"?>
<sst xmlns="http://schemas.openxmlformats.org/spreadsheetml/2006/main" count="644" uniqueCount="457">
  <si>
    <t>คำอธิบายแบบกรอกภาระงานสายปฏิบัติการ</t>
  </si>
  <si>
    <t>คณะวิทยาศาสตร์ มหาวิทยาลัยศรีนครินทรวิโรฒ</t>
  </si>
  <si>
    <t xml:space="preserve">หน้า </t>
  </si>
  <si>
    <t>รายละเอียด</t>
  </si>
  <si>
    <t>ผู้กรอก</t>
  </si>
  <si>
    <t xml:space="preserve">ภาระงานตามพันธกิจ (Core duty) </t>
  </si>
  <si>
    <t>ผู้รับการประเมิน</t>
  </si>
  <si>
    <t>ภาระงานส่วนกลางในคณะและมหาวิทยาลัย (Shared duty) 1</t>
  </si>
  <si>
    <t>ภาระงานส่วนกลางในคณะและมหาวิทยาลัย (Shared duty)  2</t>
  </si>
  <si>
    <t>ภาระงานตามยุทธศาสตร์ (Strategic duty) 1</t>
  </si>
  <si>
    <t>ภาระงานตามยุทธศาสตร์ (Strategic duty) 2</t>
  </si>
  <si>
    <t>รวมภาระงาน</t>
  </si>
  <si>
    <t>-</t>
  </si>
  <si>
    <t>แบบประเมินผลการปฏิบัติงาน</t>
  </si>
  <si>
    <t>หัวหน้าหน่วยงานและกรรมการผู้ให้ข้อมูล</t>
  </si>
  <si>
    <t>สมรรถนะสายปฏิบัติการ</t>
  </si>
  <si>
    <t>ตารางแสดงภาระงานประกอบการประเมินผลสัมฤทธิ์ของการปฏิบัติงาน</t>
  </si>
  <si>
    <t xml:space="preserve">[   ]  รอบที่ 1  (ตั้งแต่ 1 สิงหาคม 25...… </t>
  </si>
  <si>
    <t xml:space="preserve">[   ]  รอบที่ 2  (ตั้งแต่ 1 กุมภาพันธ์ 25.…. </t>
  </si>
  <si>
    <t xml:space="preserve">ผู้รับการประเมิน ชื่อ </t>
  </si>
  <si>
    <t>.......................................................</t>
  </si>
  <si>
    <t>สกุล</t>
  </si>
  <si>
    <t>ตำแหน่ง</t>
  </si>
  <si>
    <t>สังกัด  ภาควิชา/ศูนย์/สำนักงาน</t>
  </si>
  <si>
    <t>งาน</t>
  </si>
  <si>
    <t>รายละเอียดการปฏิบัติงาน</t>
  </si>
  <si>
    <t>ปริมาณงาน/6 เดือน</t>
  </si>
  <si>
    <t>ระยะเวลาที่ใช้</t>
  </si>
  <si>
    <t>เอกสารแนบเพื่อประกอบการประเมิน</t>
  </si>
  <si>
    <t>ปฏิบัติงาน 6 เดือน</t>
  </si>
  <si>
    <t>หน่วยนับ</t>
  </si>
  <si>
    <t>จำนวน</t>
  </si>
  <si>
    <t>ชั่วโมง</t>
  </si>
  <si>
    <t xml:space="preserve">1. ภาระงานตามพันธกิจ (Core duty) ร้อยละ 50 </t>
  </si>
  <si>
    <t xml:space="preserve">ด้านการปฏิบัติการ  </t>
  </si>
  <si>
    <t xml:space="preserve">    1) ............................</t>
  </si>
  <si>
    <t xml:space="preserve">    2) ...........................</t>
  </si>
  <si>
    <t xml:space="preserve">    3) ............................</t>
  </si>
  <si>
    <t xml:space="preserve">    9) ............................</t>
  </si>
  <si>
    <t>รวม</t>
  </si>
  <si>
    <t>ด้านการวางแผน/ด้านการประสานงาน/ด้านการบริการ</t>
  </si>
  <si>
    <t xml:space="preserve"> 1) ............................</t>
  </si>
  <si>
    <t xml:space="preserve"> 2) ...........................</t>
  </si>
  <si>
    <t>3) ............................</t>
  </si>
  <si>
    <t>รวมภาระงานตามพันธกิจ (Core duty)</t>
  </si>
  <si>
    <t>ขอรับรองว่าข้อความดังกล่าวเป็นจริง
และได้แนบเอกสารเพื่อประกอบการประเมินแล้ว</t>
  </si>
  <si>
    <t xml:space="preserve">ลงชื่อ ...........…………........………….................……...ผู้รับการประเมิน      </t>
  </si>
  <si>
    <t>( ................................................................. )</t>
  </si>
  <si>
    <t>ตำแหน่ง ..........................................................................………..</t>
  </si>
  <si>
    <t>วันที่........เดือน ...................... พ.ศ..................</t>
  </si>
  <si>
    <t>รายการ</t>
  </si>
  <si>
    <t>งานที่ปฏิบัติ</t>
  </si>
  <si>
    <t>วัน-เดือน-ปี</t>
  </si>
  <si>
    <t>หน้าที่</t>
  </si>
  <si>
    <t>หน่วยภาระงาน</t>
  </si>
  <si>
    <t>หมายเหตุ</t>
  </si>
  <si>
    <t>หมายเหตุ :  1 หน่วยภาระงานต่อชั่วโมง และคิดได้ไม่เกิน 7 ภาระงานต่อวัน</t>
  </si>
  <si>
    <t xml:space="preserve">                ผู้เตรียมกิจกรรมต้องได้รับการมอบหมายจากหัวหน้าหน่วยงาน ในระดับภาควิชา/ศูนย์ โดยอาจเป็นในรูปแบบคำสั่งแต่งตั้งหรือบันทึกข้อความจากหัวหน้าส่วนงานระดับหัวหน้าภาค/ผู้อำนวยการขึ้นไป</t>
  </si>
  <si>
    <t xml:space="preserve">ภาระงานส่วนกลางของส่วนงาน (Shared duty)  </t>
  </si>
  <si>
    <t>ภาระงานตามยุทธศาสตร์ (Strategic duty) ร้อยละ 10</t>
  </si>
  <si>
    <t>แหล่งทุน</t>
  </si>
  <si>
    <t>ผลการดำเนินการ</t>
  </si>
  <si>
    <t>ภาระงาน</t>
  </si>
  <si>
    <t>ทุนภายนอก</t>
  </si>
  <si>
    <t>ทุนต่างประเทศ</t>
  </si>
  <si>
    <t>ประเภท</t>
  </si>
  <si>
    <t>ชื่อเรื่อง/งาน</t>
  </si>
  <si>
    <t>ชื่อโครงการบริการวิชาการ</t>
  </si>
  <si>
    <t>weight แหล่งทุน</t>
  </si>
  <si>
    <t>weight หน้าที่</t>
  </si>
  <si>
    <t>+6</t>
  </si>
  <si>
    <t>เลือก</t>
  </si>
  <si>
    <t>รางวัลระดับชาติ</t>
  </si>
  <si>
    <t>สรุปภาระงานของ</t>
  </si>
  <si>
    <t>ชื่อ</t>
  </si>
  <si>
    <t>สังกัด</t>
  </si>
  <si>
    <t>คณะวิทยาศาสตร์ มหาวิทยาลัยศรินครินทรวิโรฒ</t>
  </si>
  <si>
    <t>รอบที่ 1 วันที่ 1 สิงหาคม 25.....ถึง วันที่ 31 มกราคม 25......</t>
  </si>
  <si>
    <t>รอบที่ 2 วันที่ 1 กุมภาพันธ์ 25.....ถึง วันที่ 1 กรกฎาคม 25......</t>
  </si>
  <si>
    <t>หน่วยภาระงาน/สัปดาห์</t>
  </si>
  <si>
    <t>ภาระงานตามพันธกิจ (Core duty) ร้อยละ 50</t>
  </si>
  <si>
    <t>ภาระงานด้านปฏิบัติการ</t>
  </si>
  <si>
    <t>ภาระงานด้านวางแผน/ด้านประสานงาน/ด้านการบริการ</t>
  </si>
  <si>
    <t>ภาระงานส่วนกลางของส่วนงาน (Shared duty) ร้อยละ 10</t>
  </si>
  <si>
    <t>ภาระงานส่วนกลางในคณะและมหาวิทยาลัย ร้อยละ 5</t>
  </si>
  <si>
    <t>การปฏิบัติภาระงานส่วนกลางในหน่วยงาน ร้อยละ 5 (ประเมินโดยหัวหน้าหน่วยงาน)</t>
  </si>
  <si>
    <t>รวมภาระงานส่วนกลางของส่วนงาน (Shared duty)</t>
  </si>
  <si>
    <t>รวมภาระงานตามยุทธศาสตร์ (Strategic duty)</t>
  </si>
  <si>
    <t>รวมภาระงานด้านการบริการวิชาการ</t>
  </si>
  <si>
    <t>การประเมินสมรรถนะในการปฏิบัติงาน ( Competency) ร้อยละ 30 ประเมินโดยหัวหน้าหน่วยงาน</t>
  </si>
  <si>
    <t>สมรรถนะหลักมหาวิทยาลัย (ร้อยละ 10)</t>
  </si>
  <si>
    <t>ผลรวมสมรรถนะหลักมหาวิทยาลัย</t>
  </si>
  <si>
    <t>สมรรถนะประจำสายงาน (ร้อยละ 20)</t>
  </si>
  <si>
    <t>ผลรวมสมรรถนะหลักประจำสายงาน</t>
  </si>
  <si>
    <t>รวมประเมินสมรรถนะในการปฏิบัติงาน</t>
  </si>
  <si>
    <t>คะแนนประเมินรวมทั้งหมด</t>
  </si>
  <si>
    <t>ผู้กรอกภาระงาน :</t>
  </si>
  <si>
    <t>……………………………………………………………………..</t>
  </si>
  <si>
    <t xml:space="preserve"> </t>
  </si>
  <si>
    <t>ปรับปรุงโดย ฝ่ายบริหาร(ทรัพยากรบุคคล) คณะวิทยาศาสตร์ มศว</t>
  </si>
  <si>
    <t xml:space="preserve">              </t>
  </si>
  <si>
    <t>ลิขสิทธิ์เป็นของคณะวิทยาศาสตร์ มหาวิทยาลัยศรีนครินทรวิโรฒ</t>
  </si>
  <si>
    <t>สำหรับหัวหน้าหน่วยงานและกรรมการให้ข้อมูลเท่านั้น</t>
  </si>
  <si>
    <t>แบบประเมินผลการปฏิบัติงานสำหรับพนักงานมหาวิทยาลัยศรีนครินทรวิโรฒ</t>
  </si>
  <si>
    <t>พนักงานมหาวิทยาลัยสายปฏิบัติการ</t>
  </si>
  <si>
    <t>ส่วนที่ 1 ข้อมูลส่วนบุคคล</t>
  </si>
  <si>
    <t>รอบการประเมิน</t>
  </si>
  <si>
    <t>[   ]  ครั้งที่ 1 (ตั้งแต่ 1 ส.ค. 25….... - 31 ม.ค. 25.......)</t>
  </si>
  <si>
    <t>[   ]  ครั้งที่ 2 (ตั้งแต่ 1 ก.พ. 25...... - 31  ก.ค. 25......)</t>
  </si>
  <si>
    <t xml:space="preserve">สังกัดภาควิชา/ศูนย์/สำนักงาน </t>
  </si>
  <si>
    <t>คณะวิทยาศาสตร์</t>
  </si>
  <si>
    <t>ระดับการศึกษาตามตำแหน่งที่จ้าง</t>
  </si>
  <si>
    <t>ระดับตำแหน่ง</t>
  </si>
  <si>
    <t>การมาปฏิบัติงาน</t>
  </si>
  <si>
    <t>มาสาย (ครั้ง)</t>
  </si>
  <si>
    <t>ลาป่วยและลากิจส่วนตัว</t>
  </si>
  <si>
    <t>ลาคลอดบุตร</t>
  </si>
  <si>
    <t>ลาป่วย เนื่องจากต้องรักษาตัวเป็นเวลานาน</t>
  </si>
  <si>
    <t>ลาอุปสมบท/ลาไปประกอบพิธีฮัจย์</t>
  </si>
  <si>
    <t>ลาเข้ารับการตรวจเลือก หรือเข้ารับการเตรียมพล</t>
  </si>
  <si>
    <t>ขาดงาน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</si>
  <si>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</si>
  <si>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(คิดเป็นร้อยละ 70)</t>
  </si>
  <si>
    <t>ค่าน้ำหนัก
(ร้อยละ) โดยผลรวม
ทุกตัวชี้วัดเท่ากับ 70</t>
  </si>
  <si>
    <t xml:space="preserve">ตัวชี้วัดความสำเร็จของงาน
</t>
  </si>
  <si>
    <t>ผลการประเมิน</t>
  </si>
  <si>
    <t>ร้อยละของภาระงานที่ได้  (ระบุร้อยละที่ได้ตามคำอธิบายเพิ่มเติม)</t>
  </si>
  <si>
    <t>คำอธิบายเพิ่มเติม</t>
  </si>
  <si>
    <t xml:space="preserve"> ด้านการปฏิบัติการ </t>
  </si>
  <si>
    <t>ร้อยละ  30</t>
  </si>
  <si>
    <t>ร้อยละ 14</t>
  </si>
  <si>
    <t xml:space="preserve">ปริมาณงาน </t>
  </si>
  <si>
    <t>ร้อยละ 8</t>
  </si>
  <si>
    <t xml:space="preserve">ถูกต้อง </t>
  </si>
  <si>
    <t xml:space="preserve">ทันเวลา </t>
  </si>
  <si>
    <t>รวมคะแนนด้านปฏิบัติการ</t>
  </si>
  <si>
    <t xml:space="preserve"> ด้านการวางแผน / ด้านการประสานงาน /ด้านการบริการ</t>
  </si>
  <si>
    <t>ร้อยละ 20</t>
  </si>
  <si>
    <t>ร้อยละ 10</t>
  </si>
  <si>
    <t>ปริมาณงาน</t>
  </si>
  <si>
    <t>ร้อยละ 5</t>
  </si>
  <si>
    <t>ถูกต้อง</t>
  </si>
  <si>
    <t xml:space="preserve">ร้อยละ 5 </t>
  </si>
  <si>
    <t>ทันเวลา</t>
  </si>
  <si>
    <t>รวมคะแนนด้านการวางแผน/ประสานงาน/บริการ</t>
  </si>
  <si>
    <t>รวมคะแนน Core duty</t>
  </si>
  <si>
    <t xml:space="preserve">   ภาระงาน</t>
  </si>
  <si>
    <t>ค่าน้ำหนัก (1)
(ร้อยละ) โดยผลรวม
ทุกตัวชี้วัดเท่ากับ 70</t>
  </si>
  <si>
    <t>ตัวชี้วัดความสำเร็จของงาน</t>
  </si>
  <si>
    <t>ร้อยละของภาระงานที่ได้</t>
  </si>
  <si>
    <t>2. ภาระงานส่วนกลางของส่วนงาน (Shared Duty) ร้อยละ10</t>
  </si>
  <si>
    <t>ปริมาณผลงานตามภาระงาน</t>
  </si>
  <si>
    <t>3. ภาระงานตามยุทธศาสตร์หรือภาระงานตามวิสัยทัศน์ (Strategic duty) ร้อยละ 10</t>
  </si>
  <si>
    <t xml:space="preserve">   รวมร้อยละภาระงานที่ได้</t>
  </si>
  <si>
    <t>ลงชื่อ.........................................................</t>
  </si>
  <si>
    <t>(ผู้รับการประเมิน)</t>
  </si>
  <si>
    <t xml:space="preserve">  (ผู้ประเมิน)</t>
  </si>
  <si>
    <t>(วันที่.............../......................./..................)</t>
  </si>
  <si>
    <t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(คิดเป็นร้อยละ 30)</t>
  </si>
  <si>
    <t>สมรรถนะหลักมหาวิทยาลัย (University Core Competency) 
คิดเป็นร้อยละ 10</t>
  </si>
  <si>
    <t>1.ความรับผิดชอบต่อสังคม (Social Responsibility)</t>
  </si>
  <si>
    <t xml:space="preserve">3.ความเป็นหนึ่งเดียวกัน (Unity) </t>
  </si>
  <si>
    <t>ผลรวมค่าสมรรถนะหลักมหาวิทยาลัย</t>
  </si>
  <si>
    <t xml:space="preserve">                                                                                                                                                                                                                               ผลรวมค่าสมรรถนะประจำสายงาน</t>
  </si>
  <si>
    <t xml:space="preserve">                                                                                                  คะแนนประเมินสมรรถนะประจำสายงาน (b) = (ผลรวมค่าสมรรถนะประจำสายงาน) x ร้อยละสมรรถนะประจำสายงาน)/(จำนวนสมรรถนะที่ประเมินทั้งหมด x 100)/500</t>
  </si>
  <si>
    <t xml:space="preserve">                                                                                                             ผลการประเมินสมรรถนะ =   คะแนนสมรรถนะหลักมหาวิทยาลัย + คะแนนสมรรถนะประจำสายงาน + คะแนนสมรรถนะหลักส่วนงาน(ถ้ามี) = (a) + (b) + (c) </t>
  </si>
  <si>
    <t xml:space="preserve">หมายเหตุ: </t>
  </si>
  <si>
    <t>2. ผลรวมของสมรรถนะประจำสายงานและสมรรถนะหลักส่วนงาน (ถ้ามี) ต้องเท่ากับร้อยละ 20</t>
  </si>
  <si>
    <t xml:space="preserve">แบบสรุปผลการประเมินผลการปฏิบัติงานและแผนการพัฒนาพนักงาน </t>
  </si>
  <si>
    <t>ส่วนที่ 1 สรุปผลการประเมินผลการปฏิบัติงาน</t>
  </si>
  <si>
    <t>1.1 การประเมิน (ให้สรุปภาพรวมโดยนำข้อมูลมาจากการประเมินทั้ง 2 ส่วน)</t>
  </si>
  <si>
    <t>รายการประเมิน</t>
  </si>
  <si>
    <t>คะแนนที่ได้</t>
  </si>
  <si>
    <t>90.00-100.00 คะแนน</t>
  </si>
  <si>
    <t>1. ผลการประเมินผลการปฏิบัติงาน (70 คะแนน)</t>
  </si>
  <si>
    <t>80.00-89.99 คะแนน</t>
  </si>
  <si>
    <t>2. ผลการประเมินสมรรถนะ (30 คะแนน)</t>
  </si>
  <si>
    <t xml:space="preserve">            </t>
  </si>
  <si>
    <t>รวม (100 คะแนน)</t>
  </si>
  <si>
    <t>60.00-69.99 คะแนน (ไม่เพิ่มค่าจ้าง)</t>
  </si>
  <si>
    <t>ต่ำกว่า 60 คะแนน</t>
  </si>
  <si>
    <t>1.2 จุดเด่นของผู้รับการประเมิน</t>
  </si>
  <si>
    <t>1.3 ข้อควรพัฒนา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</si>
  <si>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</si>
  <si>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.....................................................................................................................................................................................................................................................</t>
  </si>
  <si>
    <t>ส่วนที่ 2 ข้อเสนอแนะ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</si>
  <si>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</si>
  <si>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</si>
  <si>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>ลงชื่อ....................................................................</t>
  </si>
  <si>
    <t>ตำแหน่ง................................................................</t>
  </si>
  <si>
    <t>(วันที่..................../.................../..................)</t>
  </si>
  <si>
    <t xml:space="preserve">2.3 ความคิดเห็นของคณะกรรมการประจำส่วนงาน (ถ้ามี) </t>
  </si>
  <si>
    <t>.........................................................................................................................................................................................................................................................</t>
  </si>
  <si>
    <t>ส่วนที่ 3 การแจ้งผลประเมินการปฏิบัติงาน</t>
  </si>
  <si>
    <t>ผู้ประเมิน</t>
  </si>
  <si>
    <t xml:space="preserve">    โดยมี 1..................................................................................................................     เป็นพยาน</t>
  </si>
  <si>
    <t xml:space="preserve">  (วันที่..................../.................../..................)</t>
  </si>
  <si>
    <t>(ผู้ประเมิน)</t>
  </si>
  <si>
    <t>ส่วนที่ 4 แผนการพัฒนาพนักงาน ให้ผู้ประเมินกับผู้รับการประเมินจัดทำแผนการพัฒนาและปรับปรุงการปฏิบัติงาน โดยร่วมกันกำหนดเป้าหมาย ผลลัพธ์ หรือ มาตรฐานความสำเร็จของงาน รวมทั้งกำหนดเกณฑ์/ตัวชี้วัดของงานและวิธีการพัฒนา</t>
  </si>
  <si>
    <t>แผนการพัฒนา หรือพัฒนาปรับปรุงการปฏิบัติงาน</t>
  </si>
  <si>
    <t>เป้าหมาย ผลลัพธ์ หรือมาตรฐานความสำเร็จของงาน</t>
  </si>
  <si>
    <t>วิธีการพัฒนา</t>
  </si>
  <si>
    <t>ระยะเวลาในการดำเนินการ</t>
  </si>
  <si>
    <t>ลงชื่อ.......................................................</t>
  </si>
  <si>
    <t>(วันที่............../..................../..................)</t>
  </si>
  <si>
    <t xml:space="preserve">อ้างอิงตามการกำหนด Core Duty Shared duty และ Strategic duty คณะวิทยาศาสตร์ </t>
  </si>
  <si>
    <t>ระดับสมรรถนะที่คาดหวัง(1)
ดูได้จากตารางสมรรถนะที่คาดหวังตามตำแหน่ง 
(คู่มือสมรรถนะมหาวิทยาลัยศรีนครินทรวิโรฒ 2565)</t>
  </si>
  <si>
    <t>1.  (ระบุสมรรถนะประจำสายงานตามตำแหน่ง)</t>
  </si>
  <si>
    <t>4.  (ระบุสมรรถนะที่เลือกเพิ่มเติม)</t>
  </si>
  <si>
    <t>5. (ระบุสมรรถนะที่เลือกเพิ่มเติม)</t>
  </si>
  <si>
    <t>ผลการประเมิน (2)
(รายละเอียดผลการประเมิน ตามคู่มือสมรรถนะมหาวิทยาลัยศรีนครินทรวิโรฒ 2565)</t>
  </si>
  <si>
    <t>70.00-79.99 คะแนน</t>
  </si>
  <si>
    <t>คะแนนประเมินสมรรถนะหลักมหาวิทยาลัย (a) = (ผลรวมค่าสมรรถนะหลักมหาวิทยาลัยx10)/300</t>
  </si>
  <si>
    <t>1. ส่วนงานสามารถพิจารณาสมรรถนะประจำสายงานได้ตามความเหมาะสมของแต่ละตำแหน่ง โดยเลือกจากสมรรถนะประจำสายงานตามคู่มือสมรรถนะมหาวิทยาลัยศรีนครินทรวิโรฒ 2565</t>
  </si>
  <si>
    <t>ค่าสมรรถนะที่ได้รับ 
= [(2)/(1)]  x 100
หากผลการประเมินมีค่าสูงกว่าระดับ
ที่คาดหวัง ให้ค่าสมรรถนะ = 100</t>
  </si>
  <si>
    <t>2.  (ระบุสมรรถนะประจำสายงานตามตำแหน่ง)</t>
  </si>
  <si>
    <t>3.  (ระบุสมรรถนะประจำสายงานตามตำแหน่ง)</t>
  </si>
  <si>
    <t>2.1 โครงการวันสถาปนาคณะวิทยาศาสตร์</t>
  </si>
  <si>
    <t xml:space="preserve">2.3 โครงการที่สนับสนุนการเสริมสร้างคุณธรรม และความโปร่งใสในการดำเนินงานของคณะวิทยาศาสตร์
</t>
  </si>
  <si>
    <t>2.7 โครงการพัฒนาศักยภาพบุคลากรคณะวิทยาศาสตร์</t>
  </si>
  <si>
    <t xml:space="preserve">2.4 โครงการ SWU-Open-House </t>
  </si>
  <si>
    <t>2.5 โครงการวันวิทยาศาสตร์</t>
  </si>
  <si>
    <t>2.8 โครงการ Sci-share</t>
  </si>
  <si>
    <t>2.9 โครงการซ้อมอพยพหนีไฟ</t>
  </si>
  <si>
    <t xml:space="preserve">2.10 โครงการประกันคุณภาพระดับคณะ </t>
  </si>
  <si>
    <t xml:space="preserve">2.11 โครงการปฐมนิเทศนิสิตคณะวิทยาศาสตร์ </t>
  </si>
  <si>
    <t>2.12 โครงการปัจฉิมนิเทศนิสิตคณะวิทยาศาสตร์</t>
  </si>
  <si>
    <t>2.13 โครงการเกษียณอายุราชการคณะวิทยาศาสตร์</t>
  </si>
  <si>
    <t xml:space="preserve">2.14 โครงการปรับปรุงกระบวนการเพื่อเพิ่มประสิทธิภาพและประสิทธิผลในการบริหารจัดการ คณะวิทยาศาสตร์
</t>
  </si>
  <si>
    <t>2.15โครงการยกระดับมาตรฐานความปลอดภัยห้องปฏิบัติการคณะวิทยาศาสตร์</t>
  </si>
  <si>
    <t>2.16 โครงการอื่นๆ ที่จัดขึ้นโดยคณะวิทยาศาสตร์</t>
  </si>
  <si>
    <t>2.17 โครงการพระราชทานปริญญาบัตร  ฯ</t>
  </si>
  <si>
    <t>2.18 โครงการทำนุบำรุงศิลปวัฒนธรรมของคณะ และมหาวิทยาลัย เช่น โครงการวันสงกรานต์คณะวิทยาศาสตร์ โครงการไหว้ครูคณะวิทยาศาสตร์ หรือกิจกรรมทางศาสนา</t>
  </si>
  <si>
    <t xml:space="preserve">2.20 การเป็นคณะกรรมการราคากลาง และผู้ควบคุมงาน ตรวจการจ้าง ในโครงการที่ดินสิ่งก่อสร้าง หรือครุภัณฑ์ที่มีวงเงินตั้งแต่ 1 ล้านบาท ขึ้นไป </t>
  </si>
  <si>
    <t>จำนวนชั่วโมงที่ปฏิบัติ
ตามหน้าที่</t>
  </si>
  <si>
    <t>งานที่ปฏิบัติ/เข้าร่วม</t>
  </si>
  <si>
    <t>ระดับชาติ</t>
  </si>
  <si>
    <t>2.21 งานประชุมวิชาการระดับชาติและนานาชาติที่มีการจัดเก็บค่าลงทะเบียนหรือการแข่งขันทางวิชาการระดับชาติขึ้นไป ที่คณะวิทยาศาสตร์ ภาควิชาและศูนย์ เป็นเจ้าภาพหลัก และเจ้าภาพร่วมซึ่งได้รับการอนุมัติจากกรรมการประจำคณะ</t>
  </si>
  <si>
    <t>คะแนนประเมิน</t>
  </si>
  <si>
    <t xml:space="preserve">1. ความตรงต่อเวลาในงานที่รับมอบหมาย </t>
  </si>
  <si>
    <t>2. คุณภาพของงานที่ได้รับมอบหมาย</t>
  </si>
  <si>
    <t>3. การมีจิตอาสา และการมีส่วนร่วมกิจกรรมของหน่วยงาน</t>
  </si>
  <si>
    <t>4. การทำงานเป็นทีม</t>
  </si>
  <si>
    <t>5. การสื่อสาร (สามารถสื่อสารได้อย่างถูกต้องและสร้างสรรค์)</t>
  </si>
  <si>
    <t>เกณฑ์การประเมิน</t>
  </si>
  <si>
    <t>1 ภาระงาน</t>
  </si>
  <si>
    <t xml:space="preserve">2.22 การปฏิบัติภาระงานส่วนกลางในหน่วยงาน ร้อยละ 5 </t>
  </si>
  <si>
    <t>หากภาระงานในส่วนของ Strategic 1 มากกว่าร้อยละ 10 ให้คิดเป็นร้อยละ 10</t>
  </si>
  <si>
    <t>ชื่อกระบวนการที่ปรับปรุง</t>
  </si>
  <si>
    <t>3.2 จัดโครงการบริการวิชาการ หรือโครงการต่าง ๆ ที่ตอบสนองต่อพันธกิจ/โครงการ (ในฐานะของหัวหน้าโครงการ คิดตามสัดส่วนผู้เตรียมกิจกรรม)</t>
  </si>
  <si>
    <t>2 ภาระงาน</t>
  </si>
  <si>
    <t>3 ภาระงาน</t>
  </si>
  <si>
    <t>8 ภาระงาน</t>
  </si>
  <si>
    <t>10 ภาระงาน</t>
  </si>
  <si>
    <t>ชื่อเรื่องที่เข้าร่วมอบรม</t>
  </si>
  <si>
    <t>หน่วยงานที่จัด</t>
  </si>
  <si>
    <r>
      <t xml:space="preserve">เกณฑ์การประเมิน
</t>
    </r>
    <r>
      <rPr>
        <sz val="16"/>
        <color theme="1"/>
        <rFont val="TH SarabunPSK"/>
        <family val="2"/>
      </rPr>
      <t/>
    </r>
  </si>
  <si>
    <t xml:space="preserve">1 ภาระงาน/ชั่วโมง
</t>
  </si>
  <si>
    <t xml:space="preserve">3.3 การเข้ารับการอบรมเพื่อพัฒนาตนเองที่สามารถนำมาใช้ในการพัฒนางาน  
</t>
  </si>
  <si>
    <t xml:space="preserve">3.5การได้รับรางวัลทางวิชาชีพ วิจัย นวัตกรรม หรือสิ่งประดิษฐ์  (ต่อชิ้นงาน/รางวัล)
</t>
  </si>
  <si>
    <t xml:space="preserve">รางวัลระดับนานาชาติ </t>
  </si>
  <si>
    <t>อันดับ 1 / เหรียญทอง / ดีเลิศ</t>
  </si>
  <si>
    <t>5 ภาระงาน</t>
  </si>
  <si>
    <t>อันดับ 2 / เหรียญเงิน</t>
  </si>
  <si>
    <t>อันดับ 3 / เหรียญทองแดง / ชมเชย</t>
  </si>
  <si>
    <t>4 ภาระงาน</t>
  </si>
  <si>
    <t>รายละเอียด/งาน</t>
  </si>
  <si>
    <t>รายละเอียดผลงาน</t>
  </si>
  <si>
    <t xml:space="preserve">Strategic (3) ด้านการวิจัย และบริการวิชาการ </t>
  </si>
  <si>
    <t>หากภาระงานในส่วนของ Strategic 3 มากกว่าร้อยละ 5 ให้คิดเป็นร้อยละ 5</t>
  </si>
  <si>
    <t>จากหน่วยงานภายนอกมหาวิทยาลัย</t>
  </si>
  <si>
    <t>จากหน่วยงานภายในมหาวิทยาลัย</t>
  </si>
  <si>
    <t>ชื่อผลงาน</t>
  </si>
  <si>
    <t>3.6 ได้รับรางวัล UNSDGs ระดับนานาชาติ</t>
  </si>
  <si>
    <t>3.7 ได้รับรางวัล UNSDGs ระดับชาติ</t>
  </si>
  <si>
    <t>3.8 ได้รับทุนสนับสนุน เช่น R2R</t>
  </si>
  <si>
    <t>Corresponding/ First author/บทความ</t>
  </si>
  <si>
    <t>Co-author/บทความ</t>
  </si>
  <si>
    <t>2.5 ภาระงาน</t>
  </si>
  <si>
    <t>3.9 ผลงานวิชาการที่ได้รับการตีพิมพ์เผยแพร่</t>
  </si>
  <si>
    <t>ฐานข้อมูลระดับนานาชาติ Q1 – Q4</t>
  </si>
  <si>
    <t>ในฐานข้อมูล TCI</t>
  </si>
  <si>
    <t>1.5 ภาระงาน</t>
  </si>
  <si>
    <t xml:space="preserve">3.10 บทความจากการนำเสนอในการประชุมวิชาการ (Proceedings) และ นำเสนอในรูปแบบ oral presentation </t>
  </si>
  <si>
    <t>3.11 บทความจากการนำเสนอในการประชุมวิชาการ (Proceedings) และ นำเสนอในรูปแบบ poster presentation</t>
  </si>
  <si>
    <t>1.ภาระงาน</t>
  </si>
  <si>
    <t>3.12 ทรัพย์สินทางปัญญา</t>
  </si>
  <si>
    <t xml:space="preserve">สิทธิบัตร (กรณีขอยื่นขอจดสิทธิบัตร)
</t>
  </si>
  <si>
    <t xml:space="preserve">ระดับนานาชาติ </t>
  </si>
  <si>
    <t xml:space="preserve">สิทธิบัตร (กรณีได้รับสิทธิบัตรแล้ว)
</t>
  </si>
  <si>
    <t xml:space="preserve">อนุสิทธิบัตร (กรณีขอยื่นขอจดอนุสิทธิบัตร)
</t>
  </si>
  <si>
    <t>0.5 ภาระงาน</t>
  </si>
  <si>
    <t>3.13 การใช้ประโยชน์จากทรัพย์สินทางปัญญา</t>
  </si>
  <si>
    <t>3.14 จดลิขสิทธิ์ (ได้รับเลขจดแจ้งแล้ว)</t>
  </si>
  <si>
    <t xml:space="preserve">3.15 สร้างเทคโนโลยีและนวัตกรรม และถ่ายทอดองค์ความรู้ผลงานวิจัยเพื่อการแก้ไขปัญหาสิ่งแวดล้อม/เศรษฐกิจ/สังคม </t>
  </si>
  <si>
    <t>(มีหลักฐาน output outcome และผ่านการขออนุมัติจากคณะ)</t>
  </si>
  <si>
    <t xml:space="preserve">
สัดส่วนภาระงาน
</t>
  </si>
  <si>
    <t>3.16 การเป็นส่วนร่วมในโครงการบริการวิชาการ</t>
  </si>
  <si>
    <t xml:space="preserve">   3.16.1 โครงการบริการวิชาการแบบหารายได้</t>
  </si>
  <si>
    <t>จำนวนคณะกรรมการในโครงการ</t>
  </si>
  <si>
    <t>ภาระงานเพิ่มเติม</t>
  </si>
  <si>
    <t xml:space="preserve">   3.16.2 โครงการบริการวิชาการแบบไม่หารายได้   (รายได้จากส่วนงาน)</t>
  </si>
  <si>
    <t>ของผู้วิจัยในข้อเสนอโครงการ</t>
  </si>
  <si>
    <t>ไม่นับขยายเวลา</t>
  </si>
  <si>
    <t xml:space="preserve">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</t>
  </si>
  <si>
    <t>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</t>
  </si>
  <si>
    <t>2. ในกรณีที่เป็นผู้เตรียมกิจกรรมให้สามารถเคลมได้เพียง 1 ฝ่ายในตำแหน่งสูงสุดเท่านั้น</t>
  </si>
  <si>
    <t>3. ผู้เตรียมกิจกรรมต้องได้รับมอบหมายและได้รับคำสั่งแต่งตั้ง หรือบันทึกข้อความให้ปฏิบัติหน้าที่</t>
  </si>
  <si>
    <t xml:space="preserve">3.17 การปฏิบัติภาระงานด้านยุทธศาสตร์ในคณะวิทยาศาสตร์ </t>
  </si>
  <si>
    <t>ชื่องาน</t>
  </si>
  <si>
    <t>เกณฑ์ประเมิน</t>
  </si>
  <si>
    <t>3.2 การจัดโครงการบริการวิชาการหรือโครงการต่างที่ตอบสนองพันธกิจ</t>
  </si>
  <si>
    <t>3.3 การอบรมและพัฒนาตนเอง</t>
  </si>
  <si>
    <t>3.4 การเข้าร่วม cross functional team</t>
  </si>
  <si>
    <t>3.5 - 3.7 การได้รับรางวัลวิชาชีพ วิจัย นวัตกรรม หรือสิ่งประดิษฐ์ /รางวัล UNSDGs</t>
  </si>
  <si>
    <t>3.8 การได้รับทุนสนับสนุน R2R</t>
  </si>
  <si>
    <t>3.9-3.15 การตีพิมพ์และเผยแพร่ผลงาน/การนำเสนอผลงน/ทรัพย์สินทางปัญญา/การสร้างเทคโนโลยีและนวัตกรรม</t>
  </si>
  <si>
    <t xml:space="preserve">3.17การปฏิบัติภาระงานด้านยุทธศาสตร์ในคณะวิทยาศาสตร์ </t>
  </si>
  <si>
    <t xml:space="preserve">รวมคะแนนภาระงานส่วนกลางในคณะและมหาวิทยาลัย (Shared duty)  </t>
  </si>
  <si>
    <t>2.1- 2.21 ภาระงานส่วนกลางในคณะและมหาวิทยาลัย</t>
  </si>
  <si>
    <t xml:space="preserve">F1 การคิดวิเคราะห์ (Analytical Thinking) </t>
  </si>
  <si>
    <t xml:space="preserve">F2 การมองภาพองค์รวม (Conceptual Thinking) </t>
  </si>
  <si>
    <t xml:space="preserve">F3 การสืบหาข้อมูล (Information Seeking) </t>
  </si>
  <si>
    <t xml:space="preserve">F4 การดำเนินการเชิงรุก (Proactiveness) </t>
  </si>
  <si>
    <t xml:space="preserve">F5 การตรวจสอบความถูกต้องตามกระบวนงาน (Concern for Order) </t>
  </si>
  <si>
    <t xml:space="preserve">F6 ความยืดหยุ่นผ่อนปรน (Flexibility) </t>
  </si>
  <si>
    <t xml:space="preserve">F7 ศิลปะการสื่อสารจูงใจ (Communication &amp; Influencing) </t>
  </si>
  <si>
    <t xml:space="preserve">F8 เข้าอกเข้าใจผู้อื่น (Empathy) </t>
  </si>
  <si>
    <t xml:space="preserve">F9 การตระหนักรู้ในองค์กร (Organization Awareness) </t>
  </si>
  <si>
    <t xml:space="preserve">F10 การมุ่งผลสัมฤทธิ์ (Achievement Motivation) </t>
  </si>
  <si>
    <t xml:space="preserve">F11 การบริการที่ดี (Service Mind)  </t>
  </si>
  <si>
    <t xml:space="preserve">F12 การสั่งสมความเชี่ยวชาญ (Expertise) </t>
  </si>
  <si>
    <t xml:space="preserve">F13 ความคิดสร้างสรรค์(Creativity) </t>
  </si>
  <si>
    <t xml:space="preserve">F14 ความยึดมั่นในคุณธรรม จริยธรรม (Morals) </t>
  </si>
  <si>
    <t>วันที่………………………………................................……...</t>
  </si>
  <si>
    <t>3.1 การปรับปรุงกระบวนการ</t>
  </si>
  <si>
    <t>ระดับนานาชาติ เช่น การจัดการแข่งขัน IJSO</t>
  </si>
  <si>
    <t>2.22 การปฏิบัติหน้าที่ภาระงานส่วนกลางในหน่วยงาน ร้อยละ 5 (ประเมินโดยหัวหน้าหน่วยงาน)</t>
  </si>
  <si>
    <r>
      <t>ของบุคลากรสายปฏิบัติการ สังกัด</t>
    </r>
    <r>
      <rPr>
        <sz val="16"/>
        <color theme="1"/>
        <rFont val="Angsana New"/>
        <family val="1"/>
      </rPr>
      <t xml:space="preserve">..................................................... </t>
    </r>
    <r>
      <rPr>
        <b/>
        <sz val="16"/>
        <color theme="1"/>
        <rFont val="Angsana New"/>
        <family val="1"/>
      </rPr>
      <t xml:space="preserve">มหาวิทยาลัยศรีนครินทรวิโรฒ </t>
    </r>
  </si>
  <si>
    <t xml:space="preserve">ประธานโครงการ หรือประธานฝ่าย                                2 ภาระงาน/ชั่วโมง
กรรมการ                                                                                1 ภาระงาน/ชั่วโมง 
กรรมการและเลขานุการ หรือผู้ช่วยเลขานุการ             1.5 ภาระงาน/ชั่วโมง 
ผู้เข้าร่วมกิจกรรม                                                                1 ภาระงาน/ชั่วโมง
หมายเหตุ 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 (ปธ.โครงการ/ปธ.ฝ่าย อาจทำเป็นบันทึกข้อความ หรือ email)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
</t>
  </si>
  <si>
    <t xml:space="preserve">กรรมการปฏิบัติหน้าที่ที่ประสานมิตร      1 ภาระงาน/ชั่วโมง
กรรมการปฏิบัติหน้าที่ที่องครักษ์              1 ภาระงาน/ชั่วโมง และ
เดินทางไปปฏิบัติหน้าที่ที่องครักษ์           3 ภาระงาน/ชั่วโมง/การเดินทางไปกลับ  1 ครั้ง
</t>
  </si>
  <si>
    <t xml:space="preserve">ประธานคณะกรรมการ                   2 ภาระงาน/ชั่วโมง
กรรมการ                                            1 ภาระงาน/ชั่วโมง 
กรรมการและเลขานุการ                 1.5 ภาระงาน/ชั่วโมง
</t>
  </si>
  <si>
    <r>
      <rPr>
        <b/>
        <sz val="16"/>
        <color theme="1"/>
        <rFont val="Angsana New"/>
        <family val="1"/>
      </rPr>
      <t>หมายเหตุ</t>
    </r>
    <r>
      <rPr>
        <sz val="16"/>
        <color theme="1"/>
        <rFont val="Angsana New"/>
        <family val="1"/>
      </rPr>
      <t xml:space="preserve"> : เคลมภาระงานรวมในรายการนี้ได้ไม่เกิน 3 ภาระงาน</t>
    </r>
  </si>
  <si>
    <r>
      <rPr>
        <b/>
        <sz val="16"/>
        <color theme="1"/>
        <rFont val="Angsana New"/>
        <family val="1"/>
      </rPr>
      <t>หมายเหตุ</t>
    </r>
    <r>
      <rPr>
        <sz val="16"/>
        <color theme="1"/>
        <rFont val="Angsana New"/>
        <family val="1"/>
      </rPr>
      <t xml:space="preserve"> : เคลมภาระงานได้ตามแผนปฏิบัติการแต่ไม่เกิน 4 รอบประเมิน</t>
    </r>
  </si>
  <si>
    <t>หากภาระงานในส่วนของ Strategic 2 มากกว่าร้อยละ 5  ให้คิดเป็นร้อยละ 5</t>
  </si>
  <si>
    <t>รวมคะแนนภาระงานตามยุทธศาสตร์ (Strategic Duty) ร้อยละ 10</t>
  </si>
  <si>
    <t>ภาระงานส่วนกลางในคณะและมหาวิทยาลัย (Shared duty)  คิดเป็นร้อยละ 5</t>
  </si>
  <si>
    <t>ประธาน</t>
  </si>
  <si>
    <t>กรรมการ</t>
  </si>
  <si>
    <r>
      <t>จำนวนการลา, ขาดงาน (วัน) / มาสาย(ครั้ง)
¨ (1 ส.ค. - 31 ม.ค.)  ¨ (1 ก.พ. - 31 ก.ค.)</t>
    </r>
    <r>
      <rPr>
        <b/>
        <sz val="14"/>
        <rFont val="Wingdings"/>
        <charset val="2"/>
      </rPr>
      <t/>
    </r>
  </si>
  <si>
    <t>สรุปผลประเมิน  ทำเครื่องหมาย ü ในช่องที่ตรงกับช่วงคะแนนที่ได้รับ</t>
  </si>
  <si>
    <t xml:space="preserve">ตำแหน่ง  </t>
  </si>
  <si>
    <t>วัน เดือน ปีที่บรรจุ ..........................................................................................................................................</t>
  </si>
  <si>
    <t>ระดับการศึกษาสูงสุด  .................................................................................................................</t>
  </si>
  <si>
    <t>ผู้ประเมิน  ........................................................................................................................................................</t>
  </si>
  <si>
    <t>ตำแหน่ง  ...................................................................................</t>
  </si>
  <si>
    <t xml:space="preserve">2.การทำงานอย่างชาญฉลาด (Work Smart) 
</t>
  </si>
  <si>
    <r>
      <t xml:space="preserve">สมรรถนะประจำสายงาน (Functional Competency) </t>
    </r>
    <r>
      <rPr>
        <vertAlign val="superscript"/>
        <sz val="16"/>
        <rFont val="Angsana New"/>
        <family val="1"/>
      </rPr>
      <t>1</t>
    </r>
    <r>
      <rPr>
        <sz val="16"/>
        <rFont val="Angsana New"/>
        <family val="1"/>
      </rPr>
      <t xml:space="preserve">
คิดเป็นร้อยละ ..</t>
    </r>
    <r>
      <rPr>
        <sz val="16"/>
        <color rgb="FFFF0000"/>
        <rFont val="Angsana New"/>
        <family val="1"/>
      </rPr>
      <t>20</t>
    </r>
    <r>
      <rPr>
        <sz val="16"/>
        <rFont val="Angsana New"/>
        <family val="1"/>
      </rPr>
      <t xml:space="preserve">.. </t>
    </r>
    <r>
      <rPr>
        <vertAlign val="superscript"/>
        <sz val="16"/>
        <rFont val="Angsana New"/>
        <family val="1"/>
      </rPr>
      <t>2</t>
    </r>
    <r>
      <rPr>
        <sz val="16"/>
        <rFont val="Angsana New"/>
        <family val="1"/>
      </rPr>
      <t xml:space="preserve"> (โดยสัดส่วนสมรรถนะประจำสายงานต้องมีคะแนนไม่ต่ำกว่าร้อยละ 15 แต่ไม่เกินร้อยละ 20)</t>
    </r>
  </si>
  <si>
    <t>ระดับสมรรถนะที่คาดหวัง (1)
ดูได้จากตารางสมรรถนะที่คาดหวังตามตำแหน่ง 
(คู่มือสมรรถนะมหาวิทยาลัยศรีนครินทรวิโรฒ 2565)</t>
  </si>
  <si>
    <t>ผลการประเมิน  (2)
(รายละเอียดผลการประเมิน ตามคู่มือสมรรถนะมหาวิทยาลัยศรีนครินทรวิโรฒ 2565</t>
  </si>
  <si>
    <t>หัวหน้าหน่วยงาน</t>
  </si>
  <si>
    <t>ภาระงานตามยุทธศาสตร์ (Strategic duty) 3</t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</si>
  <si>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 xml:space="preserve">ดีเด่น                           </t>
    </r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</si>
  <si>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 xml:space="preserve">ดีมาก                           </t>
    </r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</si>
  <si>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 xml:space="preserve">ดี                             </t>
    </r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</si>
  <si>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 xml:space="preserve">ต้องปรับปรุงและพัฒนา       </t>
    </r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</si>
  <si>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 xml:space="preserve">ไม่ผ่านการประเมิน           </t>
    </r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</si>
  <si>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 xml:space="preserve">ได้รับทราบผลการประเมินและแผนการพัฒนาการปฏิบัติงาน </t>
    </r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</si>
  <si>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>ผู้ประเมินแจ้งผลการประเมินการปฏิบัติงานประจำปี (รอบที่ 1 และรอบที่ 2) หลังจากมีคำสั่งเพิ่มค่าจ้างที่ได้รับการลงนามจากอธิการบดีหรือผู้ที่</t>
    </r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</si>
  <si>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>ผู้ประเมินแจ้งผลการประเมินการปฏิบัติงานรอบที่ 1 แก่ผู้รับการประเมิน  หลังจากผ่านการพิจารณาจากคณะกรรมการประจำส่วนงานอธิการบดีมอบหมายแล้ว</t>
    </r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</si>
  <si>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>ได้แจ้งผลและผู้รับการประเมินได้ลงนามรับทราบ</t>
    </r>
  </si>
  <si>
    <r>
      <rPr>
        <sz val="16"/>
        <rFont val="Wingdings"/>
        <charset val="2"/>
      </rPr>
      <t>¨</t>
    </r>
    <r>
      <rPr>
        <sz val="16"/>
        <rFont val="Angsana New"/>
        <family val="1"/>
      </rPr>
      <t xml:space="preserve">ได้แจ้งผลการประเมินเมื่อวันที่........................................ แต่ผู้รับการประเมินไม่ลงนามรับทราบ </t>
    </r>
  </si>
  <si>
    <t xml:space="preserve">               2..................................................................................................................     เป็นพยาน</t>
  </si>
  <si>
    <t>[   ]  ต่ำกว่าปริญญาตรี</t>
  </si>
  <si>
    <t>[   ]  ปริญญาตรี</t>
  </si>
  <si>
    <t>[   ]  ปริญญาโท</t>
  </si>
  <si>
    <t>[   ]  เชี่ยวชาญพิเศษ</t>
  </si>
  <si>
    <t>[   ]  เชี่ยวชาญ</t>
  </si>
  <si>
    <t>[   ]  ชำนาญการพิเศษ</t>
  </si>
  <si>
    <t>[   ]  ชำนาญการ</t>
  </si>
  <si>
    <t>[   ]  ปฏิบัติการ</t>
  </si>
  <si>
    <t>[   ]  ชำนาญงานพิเศษ</t>
  </si>
  <si>
    <t>[   ]  ชำนาญงาน</t>
  </si>
  <si>
    <t>[   ]  ปฏิบัติงาน</t>
  </si>
  <si>
    <t xml:space="preserve">รอบการประเมิน     </t>
  </si>
  <si>
    <t>ชื่อผู้บังคับบัญชา/ผู้ประเมิน ........................................................................</t>
  </si>
  <si>
    <t>ก. ผ่านความเห็นชอบหัวหน้างาน ผู้อำนวยการสำนักงานคณบดี รองคณบดี ผู้ช่วยคณบดี หรือหัวหน้าหน่วยงาน ที่กำกับดูแล</t>
  </si>
  <si>
    <t>ข. สามารถดำเนินการเป็นกลุ่มได้ตามกระบวนการที่เกี่ยวข้องเพื่อเน้นการบูรณาการ โดยให้คิดเป็นสัดส่วนการมีส่วนร่วม</t>
  </si>
  <si>
    <t xml:space="preserve">ค. กำหนดให้ดำเนินการ และกำหนดตัวชี้วัด (ผลลัพธ์) ที่ชัดเจนและสามารถวัดผลได้ </t>
  </si>
  <si>
    <t>ง. เคลม ได้ 6 ครั้ง ให้พิจารณาจาก</t>
  </si>
  <si>
    <t xml:space="preserve">    ครั้งต่อไป ให้พิจารณาจากผลลัพธ์การดำเนินงานโดยผู้อำนวยการสำนักงานคณบดี รองคณบดี ผู้ช่วยคณบดี หรือหัวหน้าหน่วยงานที่กำกับดูแล ทั้งนี้ให้สามารถ</t>
  </si>
  <si>
    <t xml:space="preserve">    ครั้งที่ 1 อยู่ระหว่างการการดำเนินการ (นับ ณ วันที่เห็นชอบให้ดำเนินการโดยรองคณบดี หัวหน้าภาค หรือผู้ช่วยคณบดีที่กำกับดูแล) โดยให้คิดภาระงานรวม   </t>
  </si>
  <si>
    <t xml:space="preserve">    เคลมผลการดำเนินงานได้ในแต่ละขั้นตอนในแต่ละขั้นตอนของรอบการประเมินที่พัฒนาขึ้น ดังนี้</t>
  </si>
  <si>
    <t xml:space="preserve">    (1) มีแนวทางทางการจัดปรับปรุงกระบวนการให้เกิดประสิทธิภาพและประสิทธิผลสูงขึ้น (มี SOP หรือ SOS) </t>
  </si>
  <si>
    <t xml:space="preserve">    (3) มีแนวทางทางการจัดปรับปรุงกระบวนการให้เกิดประสิทธิภาพและประสิทธิผลสูงขึ้น และ SOP / SOS และมีผลการดำเนินงานในกระบวนการใหม่</t>
  </si>
  <si>
    <t>เกณฑ์การคิดภาระงาน</t>
  </si>
  <si>
    <t xml:space="preserve">   (5) เกิดเป็น KM ของส่วนงาน/หน่วยงาน            </t>
  </si>
  <si>
    <t>ประธานกรรมการ                                                           2 ภาระงาน/ชั่วโมง</t>
  </si>
  <si>
    <t>กรรมการ                                                                           1 ภาระงาน/ชั่วโมง</t>
  </si>
  <si>
    <t>กรรมการและเลขานุการ หรือผู้ช่วยเลขานุการ       1.5 ภาระงาน/ชั่วโมง</t>
  </si>
  <si>
    <t>ผู้เข้าร่วมกิจกรรม                                                           1 ภาระงาน/ชั่วโมง</t>
  </si>
  <si>
    <t>รวม 3.8 - 3.15</t>
  </si>
  <si>
    <t>รวม 3.8 - 3.17</t>
  </si>
  <si>
    <t>รวม Strategic 3 ร้อยละ 5</t>
  </si>
  <si>
    <t>รวม 2.1 - 2.20</t>
  </si>
  <si>
    <t>รวม 2.1 - 2.21</t>
  </si>
  <si>
    <t>รวม Shared 1</t>
  </si>
  <si>
    <t>รวม 3.1 - 3.2</t>
  </si>
  <si>
    <t>รวม 3.3 - 3.7</t>
  </si>
  <si>
    <t>รวม Strategic 2 ( ร้อยละ 5)</t>
  </si>
  <si>
    <t xml:space="preserve">รวม Strategic 1 (ร้อยละ10) </t>
  </si>
  <si>
    <r>
      <t>3.1 ดำเนินการปรับปรุงกระบวนการให้</t>
    </r>
    <r>
      <rPr>
        <b/>
        <u/>
        <sz val="16"/>
        <color theme="1"/>
        <rFont val="Angsana New"/>
        <family val="1"/>
      </rPr>
      <t>เกิดประสิทธิภาพและประสิทธิผลสูงขึ้น</t>
    </r>
    <r>
      <rPr>
        <b/>
        <sz val="16"/>
        <color theme="1"/>
        <rFont val="Angsana New"/>
        <family val="1"/>
      </rPr>
      <t xml:space="preserve"> โดยต้องมีผลการดำเนินการ หรือผลการทดสอบกระบวนการดังกล่าวที่ชัดเจน
*ในแต่ละรอบเคลมได้ตามขั้นตอนการปรับปรุงงานไม่สามารถเคลมข้ามขั้นตอนได้</t>
    </r>
  </si>
  <si>
    <t xml:space="preserve">อนุสิทธิบัตร (กรณีที่ได้รับอนุสิทธิบัตรแล้ว)
</t>
  </si>
  <si>
    <t>รวม 3.16.1-3.16.2</t>
  </si>
  <si>
    <t xml:space="preserve">ประธานโครงการ หรือประธานฝ่าย                                2 ภาระงาน/ชั่วโมง
กรรมการ                                                                               1 ภาระงาน/ชั่วโมง 
กรรมการและเลขานุการ หรือผู้ช่วยเลขานุการ             1.5 ภาระงาน/ชั่วโมง 
ผู้เข้าร่วมกิจกรรม                                                                 1 ภาระงาน/ชั่วโมง
หมายเหตุ 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4. ในกรณีที่โครงการทำนุบำรุง ฯ ที่จัดโดยมหาวิทยาลัย ให้เคลมภาระงานการเข้าร่วมจริงแต่ไม่เกิน 2 ชั่วโมงปฏิบัติงาน
</t>
  </si>
  <si>
    <t xml:space="preserve">ประธานโครงการ หรือประธานฝ่าย                                2 ภาระงาน/ชั่วโมง
กรรมการ                                                                                1 ภาระงาน/ชั่วโมง 
กรรมการและเลขานุการ หรือผู้ช่วยเลขานุการ              1.5 ภาระงาน/ชั่วโมง 
ผู้เข้าร่วมกิจกรรม                                                                  1 ภาระงาน/ชั่วโมง
หมายเหตุ 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</t>
  </si>
  <si>
    <t xml:space="preserve">ระดับนานาชาติ
ประธานโครงการ หรือประธานฝ่าย                                  2     ภาระงาน 
กรรมการ                                                                                  1     ภาระงาน
กรรมการและเลขานุการ หรือผู้ช่วยเลขานุการ                1.5   ภาระงาน
* นับได้ในรอบการประเมินที่มีการจัดงานเท่านั้น
</t>
  </si>
  <si>
    <t>ระดับชาติ
ประธานโครงการ หรือประธานฝ่าย                                   1     ภาระงาน 
กรรมการ                                                                                  0.5   ภาระงาน
กรรมการและเลขานุการ หรือผู้ช่วยเลขานุการ                0.75  ภาระงาน
* นับได้ในรอบการประเมินที่มีการจัดงานเท่านั้น</t>
  </si>
  <si>
    <t>ใช้สูตรคำนวณภาระงาน เช่นเดียวกับงานวิจัยแบบงบภายนอก</t>
  </si>
  <si>
    <t xml:space="preserve">และคิดตามสัดส่วนจำนวนของผู้จัดโครงการ บทบาทหน้าที่ในโครงการ
</t>
  </si>
  <si>
    <t xml:space="preserve">โดยใช้จำนวนเงินรายได้ที่ได้จากการบริการวิชาการเท่านั้น เช่น 
</t>
  </si>
  <si>
    <t>1. ไม่รวมงานประชุมวิชาการ</t>
  </si>
  <si>
    <t>2. โครงการต้องผ่านการเห็นชอบหรือได้รับการอนุมัติให้ดำเนินการโดยคณบดีคณะวิทยาศาสตร์</t>
  </si>
  <si>
    <t>3. ไม่นับยอดเงินจากการรับบริจาค และเงินรายได้จากส่วนงาน</t>
  </si>
  <si>
    <t>4. ไม่นับการได้รับเชิญเป็นวิทยากรหรือที่ปรึกษา</t>
  </si>
  <si>
    <t>จำนวนเงิน</t>
  </si>
  <si>
    <t>กรรมการตามสูตรการคำนวน</t>
  </si>
  <si>
    <t>2.2 โครงการประชุมบุคลากรคณะวิทยาศาสตร์</t>
  </si>
  <si>
    <t xml:space="preserve">    (2) มีแนวทางทางการจัดปรับปรุงกระบวนการให้เกิดประสิทธิภาพและประสิทธิผลสูงขึ้น และ SOP / SOS และมีผลการดำเนินงานในกระบวนการใหม่</t>
  </si>
  <si>
    <t xml:space="preserve">     และมีการทำ revisit เพื่อเปรียบเทียบกับกระบวนการก่อนหน้าที่ปรับปรุงซึ่งได้ผลการดำเนินงานที่มีประสิทธิภาพและประสิทธิผลที่ดีขึ้น</t>
  </si>
  <si>
    <t>1. ภาระงานหารตามสัดส่วนการวิจัย</t>
  </si>
  <si>
    <t xml:space="preserve">2. เคลมได้ 2 ครั้ง สำหรับสัญญา 1 ปี </t>
  </si>
  <si>
    <t xml:space="preserve">   (4) มีแนวทางทางการจัดปรับปรุงกระบวนการให้เกิดประสิทธิภาพและประสิทธิผลสูงขึ้น และ SOP / SOS และมีผลการดำเนินงานในกระบวนการใหม่
</t>
  </si>
  <si>
    <t xml:space="preserve">   ในหน่วยงานเชิงประจักษ์ได้</t>
  </si>
  <si>
    <t>Strategic 1  ด้านการปฏิบัติงาน (ร้อยละ 10)</t>
  </si>
  <si>
    <t>Strategic 2 ด้านการพัฒนาตนเอง ( ร้อยละ 5)</t>
  </si>
  <si>
    <t>Strategic 3 ด้านการวิจัย และบริการวิชาการ (ร้อยละ 5)</t>
  </si>
  <si>
    <t>2.6 โครงการที่สนับสนุนการเสริมสร้างจริยธรรมทางวิชาการ</t>
  </si>
  <si>
    <t xml:space="preserve">     และมีการทำ revisit เพื่อเปรียบเทียบกับกระบวนการก่อนหน้าที่ปรับปรุงซึ่งได้ผลการดำเนินงานที่มีประสิทธิภาพและประสิทธิผลที่ดีขึ้น และสามารถนำไปใช้</t>
  </si>
  <si>
    <t>กรรมการและเลขานุการได้ภาระงาน 1.5 เท่าของกรรมการ และจะมีคะแนนเพิ่มอีก 0.125</t>
  </si>
  <si>
    <t>เลขานุการ</t>
  </si>
  <si>
    <t>ได้รับการมอบหมายอย่างเป็นทางการจากคณบดี คณะวิทยาศาสตร์ หรือผ่านการเห็นชอบจากที่ประชุมกรรมการประจำคณะวิทยาศาสตร์</t>
  </si>
  <si>
    <t xml:space="preserve">1. รางวัลระดับนานาชาติ หมายถึง รางวัลที่ได้รับจากการแข่งขัน การประกวด การยกย่องเชิดชูเกียรติจาก หน่วยงานต่าง ๆ ทั้งภาครัฐในระดับกระทรวง ทบวง กรม หรือเอกชนที่เป็นองค์กรทางวิชาการหรือองค์กรทางวิชาชีพ หรือหน่วยงานหรือองค์กรวิชาการหรือวิชาชีพที่ได้รับการยอมรับในระดับนานาชาติ รัฐวิสาหกิจ บริษัทสำนักงานใหญ่ ฯลฯ ซึ่งอาจจัดพิธีมอบรางวัลในประเทศหรือต่างประเทศ แต่ทั้งนี้ต้องเป็นรางวัลระดับนานาชาติ หรือระดับโลก โดยมีหลักฐานเชิงประจักษ์ในการได้รับการยกย่องชมเชย เช่น 
โล่รางวัล ใบประกาศเกียรติคุณ เกียรติบัตร หนังสือเชิดชูเกียรติ เป็นต้น 
2. รางวัลระดับชาติ หมายถึง รางวัลสูงสุดที่ได้รับจากการแข่งขัน การประกวด การยกย่องเชิดชูเกียรติจาก หน่วยงานภาครัฐในระดับกระทรวง ทบวง กรม หรือจังหวัด หน่วยงานของรัฐและเอกชนที่เป็นองค์กรทางวิชาการหรือวิชาชีพ หน่วยงานหรือองค์กรวิชาการหรือวิชาชีพที่ได้รับการยอมรับในระดับชาติ รัฐวิสาหกิจ บริษัทสำนักงานใหญ่ องค์การ
3. ไม่นับรางวัลที่ได้รับจากการนำเสนอผลงานรูปแบบบรรยาย และโปสเตอร์ในงานประชุมวิชาการต่าง ๆ 
</t>
  </si>
  <si>
    <t>เกณฑ์การให้คะแนนผลการประเมิน 5 ระดับ
5 = ดีมาก  4 = ดี  3 = พอใช้  2 = น้อย  1 = ควรปรับปรุง
core duty ร้อยละ 50 แบ่งสัดส่วนการคิดคะแนนดังนี้ 
1.1 ด้านปฏิบัติการ (รวมร้อยละ 30 )
      - ปริมาณงาน คะแนนเต็มร้อยละ 14
      - ความถูกต้อง คะแนนเต็มร้อยละ 8
      - ทันเวลา คะแนนเต็มร้อยละ 8
1.2 ด้านการวางแผน 1.3 ด้านการประสานงาน 1.4 ด้านบริการ (รวมร้อยละ 20 )
      - ปริมาณงาน คะแนนเต็มร้อยละ 10
      - ความถูกต้อง คะแนนเต็มร้อยละ 5
      - ทันเวลา คะแนนเต็มร้อยละ 5</t>
  </si>
  <si>
    <t xml:space="preserve">2.19 การเป็นคณะกรรมการดำเนินงานที่ขับเคลื่อนพันธกิจ หรือยุทธศาสตร์ของ
คณะวิทยาศาสตร์ เช่น </t>
  </si>
  <si>
    <r>
      <t xml:space="preserve">shared 2 ประเมินโดยหัวหน้าหน่วยงาน </t>
    </r>
    <r>
      <rPr>
        <b/>
        <sz val="16"/>
        <rFont val="Angsana New"/>
        <family val="1"/>
      </rPr>
      <t>(หัวหน้าหน่วยงานกำหนดหลักเกณฑ์หรือแนวทางและชี้แจงผู้รับการประเมินก่อนการประเมินให้ชัดเจน)</t>
    </r>
  </si>
  <si>
    <t xml:space="preserve">ให้ประธานโครงการเป็นผู้พิจารณาสัดส่วนภาระงาน   </t>
  </si>
  <si>
    <t>ไม่เกิน 3 ภาระงาน</t>
  </si>
  <si>
    <t xml:space="preserve">3.4 เข้าร่วมเป็นส่วนหนึ่งของสมาชิกในการเป็น cross functional team/ backup team เพื่อสร้างความสามารถในการฟื้นตัวขององค์กร 
</t>
  </si>
  <si>
    <t>ประธานกรรมการบริหารโครงการได้ภาระงาน 2 เท่าของกรรมการ และจะมีคะแนนเพิ่มขึ้นอีก 0.25</t>
  </si>
  <si>
    <t xml:space="preserve">คณะกรรมการดำเนินการความปลอดภัยของห้องปฏิบัติการ  </t>
  </si>
  <si>
    <t>คณะกรรมการดำเนินงานงานจัดตั้งศูนย์การเรียนรู้ของคณะวิทยาศาสตร์</t>
  </si>
  <si>
    <t>คณะกรรมการขับเคลื่อนนโยบาย Green office</t>
  </si>
  <si>
    <t xml:space="preserve">คณะกรรมการขับเคลื่อนยุทธศาสตร์ด้านส่งเสริมการเรียนรู้ ฯ คณะวิทยาศาสตร์ </t>
  </si>
  <si>
    <t>คณะกรรมการขับเคลื่อนประสิทธิภาพและประสิทธิผลการดำเนินงานคณะวิทยาศาสตร์</t>
  </si>
  <si>
    <t>คณะกรรมการดำเนินงานการพัฒนาทักษะ Critical thinking &amp; reasoning, working in team environment, communication and creativity ของนิสิตคณะวิทยาศาสตร์</t>
  </si>
  <si>
    <t xml:space="preserve">คณะกรรมการดำเนินงานการโครงการบ่มเพาะทักษะความเป็นนักนวัตกร และผู้ประกอบการให้กับนิสิต คณะวิทยาศาสตร์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</si>
</sst>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sz val="10"/>
      <name val="Arial"/>
      <family val="2"/>
    </font>
    <font>
      <b/>
      <sz val="14"/>
      <name val="Wingdings"/>
      <charset val="2"/>
    </font>
    <font>
      <sz val="8"/>
      <name val="Calibri"/>
      <family val="2"/>
      <charset val="222"/>
      <scheme val="minor"/>
    </font>
    <font>
      <b/>
      <sz val="16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b/>
      <sz val="16"/>
      <color rgb="FFFF0000"/>
      <name val="Angsana New"/>
      <family val="1"/>
    </font>
    <font>
      <b/>
      <sz val="14"/>
      <color theme="1"/>
      <name val="Angsana New"/>
      <family val="1"/>
    </font>
    <font>
      <b/>
      <u/>
      <sz val="16"/>
      <name val="Angsana New"/>
      <family val="1"/>
    </font>
    <font>
      <sz val="16"/>
      <color rgb="FFFF0000"/>
      <name val="Angsana New"/>
      <family val="1"/>
    </font>
    <font>
      <sz val="14"/>
      <color rgb="FFFF0000"/>
      <name val="Angsana New"/>
      <family val="1"/>
    </font>
    <font>
      <b/>
      <sz val="16"/>
      <color theme="1" tint="0.14999847407452621"/>
      <name val="Angsana New"/>
      <family val="1"/>
    </font>
    <font>
      <sz val="16"/>
      <color theme="1" tint="0.14999847407452621"/>
      <name val="Angsana New"/>
      <family val="1"/>
    </font>
    <font>
      <vertAlign val="superscript"/>
      <sz val="16"/>
      <name val="Angsana New"/>
      <family val="1"/>
    </font>
    <font>
      <sz val="16"/>
      <name val="Wingdings"/>
      <charset val="2"/>
    </font>
    <font>
      <sz val="16"/>
      <name val="Angsana New"/>
      <family val="1"/>
      <charset val="2"/>
    </font>
    <font>
      <b/>
      <u/>
      <sz val="16"/>
      <color theme="1"/>
      <name val="Angsana New"/>
      <family val="1"/>
    </font>
    <font>
      <u/>
      <sz val="16"/>
      <color theme="1"/>
      <name val="Angsana New"/>
      <family val="1"/>
    </font>
  </fonts>
  <fills count="2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8" borderId="27" applyNumberFormat="0" applyAlignment="0" applyProtection="0"/>
    <xf numFmtId="0" fontId="3" fillId="9" borderId="0" applyNumberFormat="0" applyBorder="0" applyAlignment="0" applyProtection="0"/>
    <xf numFmtId="0" fontId="4" fillId="0" borderId="0"/>
    <xf numFmtId="0" fontId="6" fillId="0" borderId="0"/>
  </cellStyleXfs>
  <cellXfs count="755">
    <xf numFmtId="0" fontId="0" fillId="0" borderId="0" xfId="0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49" fontId="11" fillId="0" borderId="6" xfId="0" applyNumberFormat="1" applyFont="1" applyBorder="1" applyAlignment="1">
      <alignment horizontal="center"/>
    </xf>
    <xf numFmtId="0" fontId="14" fillId="0" borderId="0" xfId="0" applyFont="1"/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2" borderId="5" xfId="0" applyFont="1" applyFill="1" applyBorder="1"/>
    <xf numFmtId="0" fontId="14" fillId="2" borderId="14" xfId="0" applyFont="1" applyFill="1" applyBorder="1" applyAlignment="1">
      <alignment horizontal="right"/>
    </xf>
    <xf numFmtId="0" fontId="14" fillId="2" borderId="5" xfId="0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1" fillId="0" borderId="10" xfId="0" applyFont="1" applyBorder="1"/>
    <xf numFmtId="0" fontId="14" fillId="4" borderId="7" xfId="0" applyFont="1" applyFill="1" applyBorder="1" applyAlignment="1">
      <alignment horizontal="left" vertical="top"/>
    </xf>
    <xf numFmtId="0" fontId="14" fillId="4" borderId="15" xfId="0" applyFont="1" applyFill="1" applyBorder="1" applyAlignment="1">
      <alignment horizontal="right"/>
    </xf>
    <xf numFmtId="0" fontId="14" fillId="4" borderId="7" xfId="0" applyFont="1" applyFill="1" applyBorder="1" applyAlignment="1">
      <alignment horizontal="center"/>
    </xf>
    <xf numFmtId="3" fontId="14" fillId="4" borderId="7" xfId="0" applyNumberFormat="1" applyFont="1" applyFill="1" applyBorder="1" applyAlignment="1">
      <alignment horizontal="center"/>
    </xf>
    <xf numFmtId="0" fontId="11" fillId="5" borderId="6" xfId="0" applyFont="1" applyFill="1" applyBorder="1"/>
    <xf numFmtId="0" fontId="14" fillId="2" borderId="4" xfId="0" applyFont="1" applyFill="1" applyBorder="1"/>
    <xf numFmtId="0" fontId="14" fillId="2" borderId="17" xfId="0" applyFont="1" applyFill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Font="1" applyProtection="1">
      <protection locked="0"/>
    </xf>
    <xf numFmtId="0" fontId="13" fillId="0" borderId="6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/>
    </xf>
    <xf numFmtId="0" fontId="13" fillId="21" borderId="4" xfId="0" applyFont="1" applyFill="1" applyBorder="1" applyAlignment="1" applyProtection="1">
      <alignment horizontal="left"/>
      <protection locked="0"/>
    </xf>
    <xf numFmtId="0" fontId="13" fillId="4" borderId="4" xfId="0" applyFont="1" applyFill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3" fillId="21" borderId="4" xfId="0" applyFont="1" applyFill="1" applyBorder="1" applyAlignment="1" applyProtection="1">
      <alignment horizontal="left" vertical="top" wrapText="1"/>
      <protection locked="0"/>
    </xf>
    <xf numFmtId="0" fontId="13" fillId="21" borderId="5" xfId="0" applyFont="1" applyFill="1" applyBorder="1" applyAlignment="1" applyProtection="1">
      <alignment horizontal="left" vertical="center"/>
      <protection locked="0"/>
    </xf>
    <xf numFmtId="0" fontId="13" fillId="4" borderId="4" xfId="0" applyFont="1" applyFill="1" applyBorder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13" fillId="21" borderId="4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3" fillId="21" borderId="5" xfId="0" applyFont="1" applyFill="1" applyBorder="1" applyAlignment="1" applyProtection="1">
      <alignment horizontal="left" wrapText="1"/>
      <protection locked="0"/>
    </xf>
    <xf numFmtId="0" fontId="13" fillId="21" borderId="5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/>
    </xf>
    <xf numFmtId="0" fontId="13" fillId="0" borderId="9" xfId="0" applyFont="1" applyBorder="1" applyAlignment="1" applyProtection="1">
      <alignment horizontal="left"/>
      <protection locked="0"/>
    </xf>
    <xf numFmtId="0" fontId="9" fillId="4" borderId="6" xfId="0" applyFont="1" applyFill="1" applyBorder="1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4" xfId="0" applyFont="1" applyBorder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4" borderId="7" xfId="0" applyFont="1" applyFill="1" applyBorder="1" applyAlignment="1" applyProtection="1">
      <alignment horizontal="left" vertical="center"/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>
      <alignment horizontal="center"/>
    </xf>
    <xf numFmtId="0" fontId="13" fillId="4" borderId="1" xfId="0" applyFont="1" applyFill="1" applyBorder="1" applyAlignment="1" applyProtection="1">
      <alignment horizontal="center"/>
      <protection locked="0"/>
    </xf>
    <xf numFmtId="2" fontId="13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9" fillId="2" borderId="6" xfId="0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>
      <alignment horizontal="center"/>
    </xf>
    <xf numFmtId="0" fontId="11" fillId="2" borderId="6" xfId="0" applyFont="1" applyFill="1" applyBorder="1" applyProtection="1">
      <protection locked="0"/>
    </xf>
    <xf numFmtId="0" fontId="13" fillId="0" borderId="11" xfId="0" applyFont="1" applyBorder="1" applyAlignment="1" applyProtection="1">
      <alignment horizontal="center" vertical="top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2" fillId="21" borderId="5" xfId="0" applyFont="1" applyFill="1" applyBorder="1" applyProtection="1">
      <protection locked="0"/>
    </xf>
    <xf numFmtId="0" fontId="17" fillId="4" borderId="6" xfId="0" applyFont="1" applyFill="1" applyBorder="1" applyAlignment="1" applyProtection="1">
      <alignment horizontal="center"/>
      <protection locked="0"/>
    </xf>
    <xf numFmtId="2" fontId="9" fillId="21" borderId="6" xfId="0" applyNumberFormat="1" applyFont="1" applyFill="1" applyBorder="1" applyAlignment="1">
      <alignment horizontal="center"/>
    </xf>
    <xf numFmtId="0" fontId="12" fillId="21" borderId="5" xfId="0" applyFont="1" applyFill="1" applyBorder="1" applyAlignment="1" applyProtection="1">
      <alignment horizontal="center"/>
      <protection locked="0"/>
    </xf>
    <xf numFmtId="0" fontId="12" fillId="21" borderId="5" xfId="0" applyFont="1" applyFill="1" applyBorder="1" applyAlignment="1">
      <alignment horizontal="center"/>
    </xf>
    <xf numFmtId="0" fontId="14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0" fontId="13" fillId="4" borderId="3" xfId="0" applyFont="1" applyFill="1" applyBorder="1" applyAlignment="1">
      <alignment horizontal="center" vertical="center"/>
    </xf>
    <xf numFmtId="0" fontId="12" fillId="21" borderId="14" xfId="0" applyFont="1" applyFill="1" applyBorder="1" applyProtection="1">
      <protection locked="0"/>
    </xf>
    <xf numFmtId="0" fontId="15" fillId="21" borderId="14" xfId="0" applyFont="1" applyFill="1" applyBorder="1" applyAlignment="1" applyProtection="1">
      <alignment vertical="top" wrapText="1"/>
      <protection locked="0"/>
    </xf>
    <xf numFmtId="2" fontId="15" fillId="21" borderId="5" xfId="0" applyNumberFormat="1" applyFont="1" applyFill="1" applyBorder="1" applyAlignment="1" applyProtection="1">
      <alignment vertical="top"/>
      <protection locked="0"/>
    </xf>
    <xf numFmtId="0" fontId="11" fillId="21" borderId="14" xfId="0" applyFont="1" applyFill="1" applyBorder="1" applyAlignment="1">
      <alignment vertical="top" wrapText="1"/>
    </xf>
    <xf numFmtId="0" fontId="11" fillId="21" borderId="22" xfId="0" applyFont="1" applyFill="1" applyBorder="1" applyAlignment="1">
      <alignment vertical="top" wrapText="1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2" fontId="13" fillId="4" borderId="6" xfId="0" applyNumberFormat="1" applyFont="1" applyFill="1" applyBorder="1" applyAlignment="1" applyProtection="1">
      <alignment horizontal="center" vertical="top"/>
      <protection locked="0"/>
    </xf>
    <xf numFmtId="0" fontId="13" fillId="21" borderId="5" xfId="0" applyFont="1" applyFill="1" applyBorder="1" applyAlignment="1" applyProtection="1">
      <alignment vertical="top" wrapText="1"/>
      <protection locked="0"/>
    </xf>
    <xf numFmtId="2" fontId="15" fillId="21" borderId="4" xfId="0" applyNumberFormat="1" applyFont="1" applyFill="1" applyBorder="1" applyAlignment="1" applyProtection="1">
      <alignment vertical="top"/>
      <protection locked="0"/>
    </xf>
    <xf numFmtId="0" fontId="11" fillId="21" borderId="17" xfId="0" applyFont="1" applyFill="1" applyBorder="1" applyAlignment="1">
      <alignment vertical="top" wrapText="1"/>
    </xf>
    <xf numFmtId="0" fontId="11" fillId="21" borderId="31" xfId="0" applyFont="1" applyFill="1" applyBorder="1" applyAlignment="1">
      <alignment vertical="top" wrapText="1"/>
    </xf>
    <xf numFmtId="0" fontId="13" fillId="0" borderId="1" xfId="0" applyFont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2" fontId="13" fillId="0" borderId="1" xfId="0" applyNumberFormat="1" applyFont="1" applyBorder="1" applyAlignment="1">
      <alignment horizontal="center" vertical="top" wrapText="1"/>
    </xf>
    <xf numFmtId="0" fontId="13" fillId="4" borderId="4" xfId="0" applyFont="1" applyFill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>
      <alignment horizontal="center"/>
    </xf>
    <xf numFmtId="0" fontId="11" fillId="0" borderId="31" xfId="0" applyFont="1" applyBorder="1"/>
    <xf numFmtId="0" fontId="9" fillId="21" borderId="24" xfId="0" applyFont="1" applyFill="1" applyBorder="1"/>
    <xf numFmtId="0" fontId="12" fillId="21" borderId="4" xfId="0" applyFont="1" applyFill="1" applyBorder="1" applyAlignment="1" applyProtection="1">
      <alignment horizontal="center"/>
      <protection locked="0"/>
    </xf>
    <xf numFmtId="0" fontId="14" fillId="4" borderId="7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21" borderId="3" xfId="0" applyFont="1" applyFill="1" applyBorder="1" applyAlignment="1" applyProtection="1">
      <alignment vertical="center"/>
      <protection locked="0"/>
    </xf>
    <xf numFmtId="0" fontId="9" fillId="0" borderId="38" xfId="0" applyFont="1" applyBorder="1" applyProtection="1">
      <protection locked="0"/>
    </xf>
    <xf numFmtId="0" fontId="9" fillId="21" borderId="6" xfId="0" applyFont="1" applyFill="1" applyBorder="1" applyProtection="1">
      <protection locked="0"/>
    </xf>
    <xf numFmtId="0" fontId="9" fillId="4" borderId="41" xfId="0" applyFont="1" applyFill="1" applyBorder="1" applyProtection="1">
      <protection locked="0"/>
    </xf>
    <xf numFmtId="0" fontId="17" fillId="0" borderId="0" xfId="0" applyFont="1" applyAlignment="1" applyProtection="1">
      <alignment vertical="top"/>
      <protection locked="0"/>
    </xf>
    <xf numFmtId="0" fontId="9" fillId="0" borderId="39" xfId="0" applyFont="1" applyBorder="1" applyProtection="1">
      <protection locked="0"/>
    </xf>
    <xf numFmtId="0" fontId="9" fillId="21" borderId="2" xfId="0" applyFont="1" applyFill="1" applyBorder="1" applyProtection="1">
      <protection locked="0"/>
    </xf>
    <xf numFmtId="0" fontId="9" fillId="21" borderId="28" xfId="0" applyFont="1" applyFill="1" applyBorder="1" applyProtection="1">
      <protection locked="0"/>
    </xf>
    <xf numFmtId="0" fontId="9" fillId="21" borderId="2" xfId="0" applyFont="1" applyFill="1" applyBorder="1"/>
    <xf numFmtId="0" fontId="9" fillId="0" borderId="36" xfId="0" applyFont="1" applyBorder="1" applyAlignment="1" applyProtection="1">
      <alignment vertical="top" wrapText="1"/>
      <protection locked="0"/>
    </xf>
    <xf numFmtId="0" fontId="9" fillId="0" borderId="38" xfId="0" applyFont="1" applyBorder="1" applyAlignment="1" applyProtection="1">
      <alignment vertical="top" wrapText="1"/>
      <protection locked="0"/>
    </xf>
    <xf numFmtId="0" fontId="9" fillId="21" borderId="42" xfId="0" applyFont="1" applyFill="1" applyBorder="1" applyProtection="1">
      <protection locked="0"/>
    </xf>
    <xf numFmtId="0" fontId="9" fillId="21" borderId="24" xfId="0" applyFont="1" applyFill="1" applyBorder="1" applyProtection="1">
      <protection locked="0"/>
    </xf>
    <xf numFmtId="0" fontId="9" fillId="0" borderId="44" xfId="0" applyFont="1" applyBorder="1" applyProtection="1">
      <protection locked="0"/>
    </xf>
    <xf numFmtId="0" fontId="9" fillId="0" borderId="35" xfId="0" applyFont="1" applyBorder="1" applyProtection="1">
      <protection locked="0"/>
    </xf>
    <xf numFmtId="0" fontId="17" fillId="0" borderId="43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2" fontId="13" fillId="21" borderId="8" xfId="0" applyNumberFormat="1" applyFont="1" applyFill="1" applyBorder="1" applyAlignment="1">
      <alignment horizontal="center" vertical="center"/>
    </xf>
    <xf numFmtId="0" fontId="13" fillId="21" borderId="7" xfId="0" applyFont="1" applyFill="1" applyBorder="1" applyAlignment="1" applyProtection="1">
      <alignment horizontal="left" vertical="center"/>
      <protection locked="0"/>
    </xf>
    <xf numFmtId="0" fontId="9" fillId="21" borderId="6" xfId="0" applyFont="1" applyFill="1" applyBorder="1" applyAlignment="1" applyProtection="1">
      <alignment horizontal="center" wrapText="1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28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2" fontId="9" fillId="4" borderId="28" xfId="0" applyNumberFormat="1" applyFont="1" applyFill="1" applyBorder="1" applyAlignment="1" applyProtection="1">
      <alignment horizontal="center"/>
      <protection locked="0"/>
    </xf>
    <xf numFmtId="0" fontId="9" fillId="21" borderId="6" xfId="0" applyFont="1" applyFill="1" applyBorder="1" applyAlignment="1" applyProtection="1">
      <alignment horizontal="left" wrapText="1"/>
      <protection locked="0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horizontal="righ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4" fillId="11" borderId="2" xfId="0" applyFont="1" applyFill="1" applyBorder="1" applyAlignment="1">
      <alignment horizontal="center" vertical="center"/>
    </xf>
    <xf numFmtId="0" fontId="14" fillId="11" borderId="28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vertical="center"/>
    </xf>
    <xf numFmtId="0" fontId="21" fillId="0" borderId="0" xfId="3" applyFont="1" applyFill="1" applyBorder="1" applyAlignment="1" applyProtection="1">
      <alignment horizontal="center" vertical="center"/>
    </xf>
    <xf numFmtId="2" fontId="21" fillId="0" borderId="0" xfId="3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4" fillId="4" borderId="7" xfId="0" applyFont="1" applyFill="1" applyBorder="1" applyAlignment="1" applyProtection="1">
      <alignment vertical="center"/>
      <protection locked="0"/>
    </xf>
    <xf numFmtId="0" fontId="11" fillId="4" borderId="7" xfId="0" applyFont="1" applyFill="1" applyBorder="1" applyAlignment="1" applyProtection="1">
      <alignment horizontal="center"/>
      <protection locked="0"/>
    </xf>
    <xf numFmtId="0" fontId="14" fillId="4" borderId="17" xfId="0" applyFont="1" applyFill="1" applyBorder="1" applyAlignment="1" applyProtection="1">
      <alignment horizontal="center" vertical="top" wrapText="1"/>
      <protection locked="0"/>
    </xf>
    <xf numFmtId="2" fontId="14" fillId="4" borderId="4" xfId="0" applyNumberFormat="1" applyFont="1" applyFill="1" applyBorder="1" applyAlignment="1" applyProtection="1">
      <alignment horizontal="center" vertical="top"/>
      <protection locked="0"/>
    </xf>
    <xf numFmtId="0" fontId="14" fillId="4" borderId="15" xfId="0" applyFont="1" applyFill="1" applyBorder="1" applyAlignment="1" applyProtection="1">
      <alignment horizontal="center" vertical="top" wrapText="1"/>
      <protection locked="0"/>
    </xf>
    <xf numFmtId="2" fontId="14" fillId="4" borderId="7" xfId="0" applyNumberFormat="1" applyFont="1" applyFill="1" applyBorder="1" applyAlignment="1" applyProtection="1">
      <alignment horizontal="center" vertical="top"/>
      <protection locked="0"/>
    </xf>
    <xf numFmtId="0" fontId="14" fillId="0" borderId="7" xfId="0" applyFont="1" applyBorder="1" applyAlignment="1" applyProtection="1">
      <alignment horizontal="center" vertical="top" wrapText="1"/>
      <protection locked="0"/>
    </xf>
    <xf numFmtId="2" fontId="14" fillId="0" borderId="7" xfId="0" applyNumberFormat="1" applyFont="1" applyBorder="1" applyAlignment="1" applyProtection="1">
      <alignment horizontal="center" vertical="top"/>
      <protection locked="0"/>
    </xf>
    <xf numFmtId="0" fontId="14" fillId="4" borderId="29" xfId="0" applyFont="1" applyFill="1" applyBorder="1" applyAlignment="1" applyProtection="1">
      <alignment horizontal="center" vertical="top" wrapText="1"/>
      <protection locked="0"/>
    </xf>
    <xf numFmtId="2" fontId="14" fillId="4" borderId="8" xfId="0" applyNumberFormat="1" applyFont="1" applyFill="1" applyBorder="1" applyAlignment="1" applyProtection="1">
      <alignment horizontal="center" vertical="top"/>
      <protection locked="0"/>
    </xf>
    <xf numFmtId="0" fontId="11" fillId="0" borderId="37" xfId="0" applyFont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4" borderId="24" xfId="0" applyFont="1" applyFill="1" applyBorder="1"/>
    <xf numFmtId="0" fontId="11" fillId="0" borderId="24" xfId="0" applyFont="1" applyBorder="1"/>
    <xf numFmtId="0" fontId="11" fillId="0" borderId="17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0" fontId="11" fillId="0" borderId="38" xfId="0" applyFont="1" applyBorder="1" applyProtection="1">
      <protection locked="0"/>
    </xf>
    <xf numFmtId="0" fontId="11" fillId="0" borderId="30" xfId="0" applyFont="1" applyBorder="1" applyProtection="1">
      <protection locked="0"/>
    </xf>
    <xf numFmtId="0" fontId="11" fillId="4" borderId="9" xfId="0" applyFont="1" applyFill="1" applyBorder="1" applyProtection="1"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11" fillId="4" borderId="26" xfId="0" applyFont="1" applyFill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6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38" xfId="0" applyFont="1" applyBorder="1" applyAlignment="1" applyProtection="1">
      <alignment horizontal="left"/>
      <protection locked="0"/>
    </xf>
    <xf numFmtId="0" fontId="11" fillId="0" borderId="39" xfId="0" applyFont="1" applyBorder="1" applyAlignment="1" applyProtection="1">
      <alignment horizontal="left"/>
      <protection locked="0"/>
    </xf>
    <xf numFmtId="0" fontId="11" fillId="0" borderId="36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4" borderId="21" xfId="0" applyFont="1" applyFill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21" borderId="24" xfId="0" applyFont="1" applyFill="1" applyBorder="1" applyAlignment="1" applyProtection="1">
      <alignment horizontal="left"/>
      <protection locked="0"/>
    </xf>
    <xf numFmtId="0" fontId="11" fillId="4" borderId="7" xfId="0" applyFont="1" applyFill="1" applyBorder="1" applyAlignment="1" applyProtection="1">
      <alignment horizontal="left"/>
      <protection locked="0"/>
    </xf>
    <xf numFmtId="0" fontId="11" fillId="4" borderId="42" xfId="0" applyFont="1" applyFill="1" applyBorder="1" applyAlignment="1" applyProtection="1">
      <alignment horizontal="left"/>
      <protection locked="0"/>
    </xf>
    <xf numFmtId="0" fontId="11" fillId="0" borderId="42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21" borderId="6" xfId="0" applyFont="1" applyFill="1" applyBorder="1" applyAlignment="1">
      <alignment horizontal="center"/>
    </xf>
    <xf numFmtId="0" fontId="11" fillId="21" borderId="6" xfId="0" applyFont="1" applyFill="1" applyBorder="1"/>
    <xf numFmtId="0" fontId="11" fillId="21" borderId="6" xfId="0" applyFont="1" applyFill="1" applyBorder="1" applyAlignment="1">
      <alignment horizontal="center" vertical="center"/>
    </xf>
    <xf numFmtId="0" fontId="11" fillId="21" borderId="6" xfId="0" applyFont="1" applyFill="1" applyBorder="1" applyAlignment="1">
      <alignment vertical="top"/>
    </xf>
    <xf numFmtId="0" fontId="11" fillId="21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4" fillId="4" borderId="1" xfId="0" applyFont="1" applyFill="1" applyBorder="1" applyAlignment="1">
      <alignment horizontal="center" wrapText="1"/>
    </xf>
    <xf numFmtId="0" fontId="14" fillId="4" borderId="18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3" fontId="14" fillId="5" borderId="6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1" borderId="14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2" fillId="0" borderId="24" xfId="0" applyFont="1" applyBorder="1" applyAlignment="1">
      <alignment horizontal="left"/>
    </xf>
    <xf numFmtId="0" fontId="12" fillId="0" borderId="24" xfId="0" applyFont="1" applyBorder="1" applyAlignment="1">
      <alignment horizontal="center"/>
    </xf>
    <xf numFmtId="0" fontId="12" fillId="4" borderId="26" xfId="0" applyFont="1" applyFill="1" applyBorder="1" applyAlignment="1" applyProtection="1">
      <alignment horizontal="center"/>
      <protection locked="0"/>
    </xf>
    <xf numFmtId="0" fontId="17" fillId="0" borderId="24" xfId="0" applyFont="1" applyBorder="1" applyProtection="1">
      <protection locked="0"/>
    </xf>
    <xf numFmtId="0" fontId="12" fillId="21" borderId="22" xfId="0" applyFont="1" applyFill="1" applyBorder="1" applyAlignment="1">
      <alignment horizontal="left" vertical="top" wrapText="1"/>
    </xf>
    <xf numFmtId="0" fontId="9" fillId="0" borderId="41" xfId="0" applyFont="1" applyBorder="1" applyAlignment="1" applyProtection="1">
      <alignment horizontal="left"/>
      <protection locked="0"/>
    </xf>
    <xf numFmtId="2" fontId="17" fillId="0" borderId="0" xfId="0" applyNumberFormat="1" applyFont="1" applyAlignment="1" applyProtection="1">
      <alignment horizontal="center"/>
      <protection locked="0"/>
    </xf>
    <xf numFmtId="0" fontId="11" fillId="4" borderId="3" xfId="0" applyFont="1" applyFill="1" applyBorder="1" applyAlignment="1">
      <alignment horizontal="center" vertical="top" wrapText="1"/>
    </xf>
    <xf numFmtId="0" fontId="9" fillId="4" borderId="6" xfId="0" applyFont="1" applyFill="1" applyBorder="1" applyProtection="1">
      <protection locked="0"/>
    </xf>
    <xf numFmtId="0" fontId="9" fillId="4" borderId="6" xfId="0" applyFont="1" applyFill="1" applyBorder="1" applyAlignment="1" applyProtection="1">
      <alignment horizontal="right"/>
      <protection locked="0"/>
    </xf>
    <xf numFmtId="0" fontId="9" fillId="4" borderId="6" xfId="0" applyFont="1" applyFill="1" applyBorder="1" applyAlignment="1" applyProtection="1">
      <alignment horizontal="right" vertical="center"/>
      <protection locked="0"/>
    </xf>
    <xf numFmtId="0" fontId="13" fillId="4" borderId="1" xfId="0" applyFont="1" applyFill="1" applyBorder="1" applyAlignment="1">
      <alignment horizontal="right" vertical="center"/>
    </xf>
    <xf numFmtId="0" fontId="9" fillId="0" borderId="6" xfId="0" applyFont="1" applyBorder="1" applyAlignment="1" applyProtection="1">
      <alignment horizontal="right"/>
      <protection locked="0"/>
    </xf>
    <xf numFmtId="2" fontId="13" fillId="7" borderId="1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 applyProtection="1">
      <alignment horizontal="right"/>
      <protection locked="0"/>
    </xf>
    <xf numFmtId="2" fontId="9" fillId="4" borderId="2" xfId="0" applyNumberFormat="1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9" fillId="21" borderId="5" xfId="0" applyFont="1" applyFill="1" applyBorder="1" applyAlignment="1" applyProtection="1">
      <alignment vertical="top" wrapText="1"/>
      <protection locked="0"/>
    </xf>
    <xf numFmtId="0" fontId="9" fillId="21" borderId="4" xfId="0" applyFont="1" applyFill="1" applyBorder="1" applyAlignment="1" applyProtection="1">
      <alignment vertical="top" wrapText="1"/>
      <protection locked="0"/>
    </xf>
    <xf numFmtId="0" fontId="13" fillId="4" borderId="6" xfId="0" applyFont="1" applyFill="1" applyBorder="1" applyAlignment="1" applyProtection="1">
      <alignment horizontal="right" vertical="center" wrapText="1"/>
      <protection locked="0"/>
    </xf>
    <xf numFmtId="0" fontId="13" fillId="4" borderId="6" xfId="0" applyFont="1" applyFill="1" applyBorder="1" applyAlignment="1" applyProtection="1">
      <alignment horizontal="right" vertical="center"/>
      <protection locked="0"/>
    </xf>
    <xf numFmtId="0" fontId="13" fillId="21" borderId="5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right"/>
      <protection locked="0"/>
    </xf>
    <xf numFmtId="0" fontId="11" fillId="0" borderId="36" xfId="0" applyFont="1" applyBorder="1" applyProtection="1">
      <protection locked="0"/>
    </xf>
    <xf numFmtId="2" fontId="17" fillId="0" borderId="0" xfId="0" applyNumberFormat="1" applyFont="1" applyProtection="1">
      <protection locked="0"/>
    </xf>
    <xf numFmtId="0" fontId="19" fillId="0" borderId="8" xfId="0" applyFont="1" applyBorder="1" applyAlignment="1">
      <alignment vertical="center"/>
    </xf>
    <xf numFmtId="0" fontId="17" fillId="21" borderId="6" xfId="0" applyFont="1" applyFill="1" applyBorder="1" applyAlignment="1">
      <alignment vertical="top" wrapText="1"/>
    </xf>
    <xf numFmtId="0" fontId="12" fillId="0" borderId="47" xfId="0" applyFont="1" applyBorder="1" applyAlignment="1">
      <alignment horizontal="left"/>
    </xf>
    <xf numFmtId="0" fontId="9" fillId="21" borderId="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left"/>
    </xf>
    <xf numFmtId="49" fontId="11" fillId="0" borderId="4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49" fontId="19" fillId="0" borderId="4" xfId="0" applyNumberFormat="1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19" fillId="0" borderId="4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/>
      <protection locked="0"/>
    </xf>
    <xf numFmtId="49" fontId="11" fillId="4" borderId="4" xfId="0" applyNumberFormat="1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49" fontId="11" fillId="4" borderId="5" xfId="0" applyNumberFormat="1" applyFont="1" applyFill="1" applyBorder="1" applyAlignment="1" applyProtection="1">
      <alignment horizontal="center"/>
      <protection locked="0"/>
    </xf>
    <xf numFmtId="49" fontId="11" fillId="0" borderId="18" xfId="0" applyNumberFormat="1" applyFont="1" applyBorder="1" applyAlignment="1" applyProtection="1">
      <alignment horizontal="center"/>
      <protection locked="0"/>
    </xf>
    <xf numFmtId="0" fontId="14" fillId="4" borderId="7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2" fontId="14" fillId="24" borderId="0" xfId="0" applyNumberFormat="1" applyFont="1" applyFill="1" applyAlignment="1">
      <alignment vertical="center"/>
    </xf>
    <xf numFmtId="0" fontId="14" fillId="4" borderId="7" xfId="0" applyFont="1" applyFill="1" applyBorder="1" applyAlignment="1">
      <alignment horizontal="left"/>
    </xf>
    <xf numFmtId="2" fontId="11" fillId="0" borderId="0" xfId="0" applyNumberFormat="1" applyFont="1" applyProtection="1">
      <protection locked="0"/>
    </xf>
    <xf numFmtId="0" fontId="11" fillId="0" borderId="5" xfId="0" applyFont="1" applyBorder="1"/>
    <xf numFmtId="0" fontId="11" fillId="0" borderId="7" xfId="0" applyFont="1" applyBorder="1"/>
    <xf numFmtId="2" fontId="9" fillId="21" borderId="5" xfId="0" applyNumberFormat="1" applyFont="1" applyFill="1" applyBorder="1" applyAlignment="1">
      <alignment horizontal="center"/>
    </xf>
    <xf numFmtId="2" fontId="11" fillId="2" borderId="6" xfId="0" applyNumberFormat="1" applyFont="1" applyFill="1" applyBorder="1" applyAlignment="1">
      <alignment horizontal="right" vertical="center"/>
    </xf>
    <xf numFmtId="2" fontId="11" fillId="2" borderId="6" xfId="0" applyNumberFormat="1" applyFont="1" applyFill="1" applyBorder="1" applyAlignment="1">
      <alignment vertical="center"/>
    </xf>
    <xf numFmtId="2" fontId="9" fillId="11" borderId="6" xfId="0" applyNumberFormat="1" applyFont="1" applyFill="1" applyBorder="1" applyAlignment="1">
      <alignment horizontal="center" vertical="center"/>
    </xf>
    <xf numFmtId="2" fontId="21" fillId="6" borderId="6" xfId="3" applyNumberFormat="1" applyFont="1" applyFill="1" applyBorder="1" applyAlignment="1" applyProtection="1">
      <alignment horizontal="center" vertical="center"/>
    </xf>
    <xf numFmtId="2" fontId="22" fillId="5" borderId="6" xfId="3" applyNumberFormat="1" applyFont="1" applyFill="1" applyBorder="1" applyAlignment="1" applyProtection="1">
      <alignment horizontal="center" vertical="center"/>
    </xf>
    <xf numFmtId="2" fontId="9" fillId="15" borderId="6" xfId="0" applyNumberFormat="1" applyFont="1" applyFill="1" applyBorder="1" applyAlignment="1">
      <alignment horizontal="center" vertical="center"/>
    </xf>
    <xf numFmtId="2" fontId="9" fillId="16" borderId="6" xfId="0" applyNumberFormat="1" applyFont="1" applyFill="1" applyBorder="1" applyAlignment="1">
      <alignment horizontal="center" vertical="center"/>
    </xf>
    <xf numFmtId="2" fontId="22" fillId="11" borderId="3" xfId="3" applyNumberFormat="1" applyFont="1" applyFill="1" applyBorder="1" applyAlignment="1" applyProtection="1">
      <alignment horizontal="center" vertical="center"/>
    </xf>
    <xf numFmtId="2" fontId="11" fillId="11" borderId="6" xfId="0" applyNumberFormat="1" applyFont="1" applyFill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/>
    </xf>
    <xf numFmtId="2" fontId="13" fillId="21" borderId="6" xfId="0" applyNumberFormat="1" applyFont="1" applyFill="1" applyBorder="1" applyAlignment="1">
      <alignment horizontal="center"/>
    </xf>
    <xf numFmtId="2" fontId="9" fillId="7" borderId="6" xfId="0" applyNumberFormat="1" applyFont="1" applyFill="1" applyBorder="1" applyAlignment="1">
      <alignment horizontal="center"/>
    </xf>
    <xf numFmtId="2" fontId="9" fillId="18" borderId="6" xfId="0" applyNumberFormat="1" applyFont="1" applyFill="1" applyBorder="1" applyAlignment="1">
      <alignment horizontal="center"/>
    </xf>
    <xf numFmtId="2" fontId="11" fillId="4" borderId="5" xfId="0" applyNumberFormat="1" applyFont="1" applyFill="1" applyBorder="1" applyAlignment="1">
      <alignment horizontal="center"/>
    </xf>
    <xf numFmtId="2" fontId="11" fillId="4" borderId="4" xfId="0" applyNumberFormat="1" applyFont="1" applyFill="1" applyBorder="1" applyAlignment="1">
      <alignment horizontal="center"/>
    </xf>
    <xf numFmtId="2" fontId="9" fillId="18" borderId="6" xfId="0" applyNumberFormat="1" applyFont="1" applyFill="1" applyBorder="1" applyAlignment="1">
      <alignment horizontal="center" vertical="center"/>
    </xf>
    <xf numFmtId="2" fontId="13" fillId="21" borderId="6" xfId="0" applyNumberFormat="1" applyFont="1" applyFill="1" applyBorder="1" applyAlignment="1">
      <alignment horizontal="center" vertical="top"/>
    </xf>
    <xf numFmtId="2" fontId="9" fillId="23" borderId="6" xfId="0" applyNumberFormat="1" applyFont="1" applyFill="1" applyBorder="1" applyAlignment="1">
      <alignment horizontal="center"/>
    </xf>
    <xf numFmtId="2" fontId="9" fillId="16" borderId="6" xfId="0" applyNumberFormat="1" applyFont="1" applyFill="1" applyBorder="1" applyAlignment="1">
      <alignment horizont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/>
      <protection locked="0"/>
    </xf>
    <xf numFmtId="2" fontId="11" fillId="0" borderId="4" xfId="0" applyNumberFormat="1" applyFont="1" applyBorder="1" applyAlignment="1" applyProtection="1">
      <alignment horizontal="center"/>
      <protection locked="0"/>
    </xf>
    <xf numFmtId="2" fontId="14" fillId="4" borderId="4" xfId="0" applyNumberFormat="1" applyFont="1" applyFill="1" applyBorder="1" applyAlignment="1">
      <alignment horizontal="left" vertical="top"/>
    </xf>
    <xf numFmtId="0" fontId="9" fillId="0" borderId="24" xfId="0" applyFont="1" applyBorder="1" applyAlignment="1">
      <alignment horizontal="center"/>
    </xf>
    <xf numFmtId="2" fontId="14" fillId="4" borderId="7" xfId="0" applyNumberFormat="1" applyFont="1" applyFill="1" applyBorder="1" applyAlignment="1">
      <alignment horizontal="left" vertical="top" wrapText="1"/>
    </xf>
    <xf numFmtId="0" fontId="12" fillId="0" borderId="24" xfId="0" applyFont="1" applyBorder="1"/>
    <xf numFmtId="2" fontId="14" fillId="4" borderId="7" xfId="0" applyNumberFormat="1" applyFont="1" applyFill="1" applyBorder="1" applyAlignment="1">
      <alignment horizontal="left" vertical="top"/>
    </xf>
    <xf numFmtId="0" fontId="11" fillId="0" borderId="24" xfId="0" applyFont="1" applyBorder="1" applyAlignment="1">
      <alignment horizontal="center"/>
    </xf>
    <xf numFmtId="49" fontId="14" fillId="4" borderId="7" xfId="0" applyNumberFormat="1" applyFont="1" applyFill="1" applyBorder="1" applyAlignment="1">
      <alignment horizontal="left" vertical="top"/>
    </xf>
    <xf numFmtId="0" fontId="17" fillId="0" borderId="24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 vertical="center"/>
    </xf>
    <xf numFmtId="2" fontId="9" fillId="12" borderId="6" xfId="1" applyNumberFormat="1" applyFont="1" applyFill="1" applyBorder="1" applyAlignment="1" applyProtection="1">
      <alignment horizontal="center" vertical="center"/>
    </xf>
    <xf numFmtId="2" fontId="9" fillId="13" borderId="6" xfId="0" applyNumberFormat="1" applyFont="1" applyFill="1" applyBorder="1" applyAlignment="1">
      <alignment horizontal="center" vertical="center"/>
    </xf>
    <xf numFmtId="2" fontId="14" fillId="10" borderId="6" xfId="0" applyNumberFormat="1" applyFont="1" applyFill="1" applyBorder="1" applyAlignment="1">
      <alignment horizontal="center" vertical="center" wrapText="1"/>
    </xf>
    <xf numFmtId="2" fontId="14" fillId="10" borderId="1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7" fillId="4" borderId="9" xfId="0" applyFont="1" applyFill="1" applyBorder="1"/>
    <xf numFmtId="0" fontId="17" fillId="21" borderId="6" xfId="0" applyFont="1" applyFill="1" applyBorder="1"/>
    <xf numFmtId="0" fontId="9" fillId="4" borderId="4" xfId="0" applyFont="1" applyFill="1" applyBorder="1"/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1" fillId="0" borderId="4" xfId="0" applyFont="1" applyBorder="1"/>
    <xf numFmtId="0" fontId="17" fillId="0" borderId="7" xfId="0" applyFont="1" applyBorder="1"/>
    <xf numFmtId="0" fontId="14" fillId="0" borderId="7" xfId="0" applyFont="1" applyBorder="1" applyAlignment="1" applyProtection="1">
      <alignment horizontal="left" wrapText="1"/>
      <protection locked="0"/>
    </xf>
    <xf numFmtId="2" fontId="11" fillId="0" borderId="9" xfId="0" applyNumberFormat="1" applyFont="1" applyBorder="1" applyAlignment="1" applyProtection="1">
      <alignment horizontal="center"/>
      <protection locked="0"/>
    </xf>
    <xf numFmtId="0" fontId="13" fillId="4" borderId="4" xfId="0" applyFont="1" applyFill="1" applyBorder="1" applyAlignment="1">
      <alignment horizontal="left"/>
    </xf>
    <xf numFmtId="0" fontId="14" fillId="4" borderId="8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0" fontId="25" fillId="0" borderId="15" xfId="5" applyFont="1" applyBorder="1" applyProtection="1">
      <protection locked="0"/>
    </xf>
    <xf numFmtId="0" fontId="14" fillId="0" borderId="21" xfId="5" applyFont="1" applyBorder="1" applyProtection="1">
      <protection locked="0"/>
    </xf>
    <xf numFmtId="0" fontId="14" fillId="0" borderId="24" xfId="5" applyFont="1" applyBorder="1" applyProtection="1">
      <protection locked="0"/>
    </xf>
    <xf numFmtId="0" fontId="25" fillId="0" borderId="16" xfId="5" applyFont="1" applyBorder="1" applyProtection="1">
      <protection locked="0"/>
    </xf>
    <xf numFmtId="0" fontId="14" fillId="0" borderId="25" xfId="5" applyFont="1" applyBorder="1" applyProtection="1">
      <protection locked="0"/>
    </xf>
    <xf numFmtId="0" fontId="14" fillId="0" borderId="26" xfId="5" applyFont="1" applyBorder="1" applyProtection="1">
      <protection locked="0"/>
    </xf>
    <xf numFmtId="0" fontId="14" fillId="0" borderId="0" xfId="5" applyFont="1" applyProtection="1">
      <protection locked="0"/>
    </xf>
    <xf numFmtId="0" fontId="14" fillId="0" borderId="0" xfId="5" applyFont="1" applyAlignment="1" applyProtection="1">
      <alignment horizontal="left"/>
      <protection locked="0"/>
    </xf>
    <xf numFmtId="0" fontId="14" fillId="0" borderId="0" xfId="5" applyFont="1" applyAlignment="1" applyProtection="1">
      <alignment vertical="center"/>
      <protection locked="0"/>
    </xf>
    <xf numFmtId="0" fontId="14" fillId="0" borderId="0" xfId="5" applyFont="1" applyAlignment="1" applyProtection="1">
      <alignment horizontal="right"/>
      <protection locked="0"/>
    </xf>
    <xf numFmtId="49" fontId="14" fillId="0" borderId="0" xfId="5" applyNumberFormat="1" applyFont="1" applyAlignment="1" applyProtection="1">
      <alignment vertical="center"/>
      <protection locked="0"/>
    </xf>
    <xf numFmtId="0" fontId="14" fillId="22" borderId="6" xfId="5" applyFont="1" applyFill="1" applyBorder="1" applyAlignment="1" applyProtection="1">
      <alignment vertical="center"/>
      <protection locked="0"/>
    </xf>
    <xf numFmtId="0" fontId="14" fillId="0" borderId="0" xfId="5" applyFont="1" applyAlignment="1" applyProtection="1">
      <alignment vertical="top"/>
      <protection locked="0"/>
    </xf>
    <xf numFmtId="0" fontId="14" fillId="6" borderId="2" xfId="5" applyFont="1" applyFill="1" applyBorder="1" applyAlignment="1" applyProtection="1">
      <alignment horizontal="center" vertical="top" wrapText="1"/>
      <protection locked="0"/>
    </xf>
    <xf numFmtId="0" fontId="14" fillId="20" borderId="0" xfId="5" applyFont="1" applyFill="1" applyProtection="1">
      <protection locked="0"/>
    </xf>
    <xf numFmtId="2" fontId="14" fillId="20" borderId="0" xfId="5" applyNumberFormat="1" applyFont="1" applyFill="1" applyProtection="1">
      <protection locked="0"/>
    </xf>
    <xf numFmtId="0" fontId="11" fillId="0" borderId="0" xfId="4" applyFont="1" applyProtection="1">
      <protection locked="0"/>
    </xf>
    <xf numFmtId="0" fontId="14" fillId="0" borderId="0" xfId="5" applyFont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/>
      <protection locked="0"/>
    </xf>
    <xf numFmtId="0" fontId="9" fillId="21" borderId="11" xfId="0" applyFont="1" applyFill="1" applyBorder="1" applyAlignment="1" applyProtection="1">
      <alignment horizontal="center"/>
      <protection locked="0"/>
    </xf>
    <xf numFmtId="0" fontId="9" fillId="21" borderId="32" xfId="0" applyFont="1" applyFill="1" applyBorder="1" applyAlignment="1" applyProtection="1">
      <alignment horizontal="center"/>
      <protection locked="0"/>
    </xf>
    <xf numFmtId="0" fontId="9" fillId="21" borderId="12" xfId="0" applyFont="1" applyFill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35" xfId="0" applyFont="1" applyFill="1" applyBorder="1" applyAlignment="1" applyProtection="1">
      <alignment horizontal="center"/>
      <protection locked="0"/>
    </xf>
    <xf numFmtId="0" fontId="9" fillId="21" borderId="31" xfId="0" applyFont="1" applyFill="1" applyBorder="1" applyAlignment="1" applyProtection="1">
      <alignment horizontal="center"/>
      <protection locked="0"/>
    </xf>
    <xf numFmtId="0" fontId="14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/>
    </xf>
    <xf numFmtId="0" fontId="14" fillId="0" borderId="18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3" fillId="21" borderId="1" xfId="0" applyFont="1" applyFill="1" applyBorder="1" applyAlignment="1" applyProtection="1">
      <alignment horizontal="left" vertical="top" wrapText="1"/>
      <protection locked="0"/>
    </xf>
    <xf numFmtId="0" fontId="13" fillId="21" borderId="10" xfId="0" applyFont="1" applyFill="1" applyBorder="1" applyAlignment="1" applyProtection="1">
      <alignment horizontal="left" vertical="top" wrapText="1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3" xfId="0" applyFont="1" applyFill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2" fontId="13" fillId="0" borderId="1" xfId="0" applyNumberFormat="1" applyFont="1" applyBorder="1" applyAlignment="1" applyProtection="1">
      <alignment horizontal="center" vertical="top"/>
      <protection locked="0"/>
    </xf>
    <xf numFmtId="2" fontId="13" fillId="0" borderId="18" xfId="0" applyNumberFormat="1" applyFont="1" applyBorder="1" applyAlignment="1" applyProtection="1">
      <alignment horizontal="center" vertical="top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 vertical="top"/>
      <protection locked="0"/>
    </xf>
    <xf numFmtId="0" fontId="13" fillId="0" borderId="19" xfId="0" applyFont="1" applyBorder="1" applyAlignment="1" applyProtection="1">
      <alignment horizontal="center" vertical="top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center" vertical="top" wrapText="1"/>
      <protection locked="0"/>
    </xf>
    <xf numFmtId="0" fontId="9" fillId="4" borderId="6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18" xfId="0" applyNumberFormat="1" applyFont="1" applyBorder="1" applyAlignment="1">
      <alignment horizontal="center" vertical="top" wrapText="1"/>
    </xf>
    <xf numFmtId="0" fontId="9" fillId="21" borderId="1" xfId="0" applyFont="1" applyFill="1" applyBorder="1" applyAlignment="1" applyProtection="1">
      <alignment horizontal="center" vertical="center"/>
      <protection locked="0"/>
    </xf>
    <xf numFmtId="0" fontId="9" fillId="21" borderId="10" xfId="0" applyFont="1" applyFill="1" applyBorder="1" applyAlignment="1" applyProtection="1">
      <alignment horizontal="center" vertical="center"/>
      <protection locked="0"/>
    </xf>
    <xf numFmtId="0" fontId="9" fillId="21" borderId="18" xfId="0" applyFont="1" applyFill="1" applyBorder="1" applyAlignment="1" applyProtection="1">
      <alignment horizontal="center" vertical="center"/>
      <protection locked="0"/>
    </xf>
    <xf numFmtId="0" fontId="9" fillId="21" borderId="4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4" fillId="4" borderId="2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top"/>
    </xf>
    <xf numFmtId="0" fontId="15" fillId="0" borderId="1" xfId="0" applyFont="1" applyBorder="1" applyAlignment="1" applyProtection="1">
      <alignment horizontal="center" vertical="top"/>
      <protection locked="0"/>
    </xf>
    <xf numFmtId="0" fontId="15" fillId="0" borderId="18" xfId="0" applyFont="1" applyBorder="1" applyAlignment="1" applyProtection="1">
      <alignment horizontal="center" vertical="top"/>
      <protection locked="0"/>
    </xf>
    <xf numFmtId="0" fontId="15" fillId="0" borderId="11" xfId="0" applyFont="1" applyBorder="1" applyAlignment="1" applyProtection="1">
      <alignment horizontal="center" vertical="top"/>
      <protection locked="0"/>
    </xf>
    <xf numFmtId="0" fontId="15" fillId="0" borderId="19" xfId="0" applyFont="1" applyBorder="1" applyAlignment="1" applyProtection="1">
      <alignment horizontal="center" vertical="top"/>
      <protection locked="0"/>
    </xf>
    <xf numFmtId="49" fontId="15" fillId="0" borderId="1" xfId="0" applyNumberFormat="1" applyFont="1" applyBorder="1" applyAlignment="1" applyProtection="1">
      <alignment horizontal="center" vertical="top"/>
      <protection locked="0"/>
    </xf>
    <xf numFmtId="49" fontId="15" fillId="0" borderId="18" xfId="0" applyNumberFormat="1" applyFont="1" applyBorder="1" applyAlignment="1" applyProtection="1">
      <alignment horizontal="center" vertical="top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left" vertical="top" wrapText="1"/>
      <protection locked="0"/>
    </xf>
    <xf numFmtId="0" fontId="11" fillId="0" borderId="30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0" fontId="11" fillId="4" borderId="6" xfId="0" applyFont="1" applyFill="1" applyBorder="1" applyAlignment="1">
      <alignment horizontal="center" vertical="top" wrapText="1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33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1" fillId="0" borderId="40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/>
    </xf>
    <xf numFmtId="0" fontId="13" fillId="4" borderId="2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2" fillId="4" borderId="6" xfId="0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28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9" fillId="4" borderId="2" xfId="0" applyFont="1" applyFill="1" applyBorder="1" applyAlignment="1">
      <alignment horizontal="center" vertical="top" wrapText="1"/>
    </xf>
    <xf numFmtId="0" fontId="19" fillId="4" borderId="3" xfId="0" applyFont="1" applyFill="1" applyBorder="1" applyAlignment="1">
      <alignment horizontal="center" vertical="top" wrapText="1"/>
    </xf>
    <xf numFmtId="0" fontId="9" fillId="4" borderId="19" xfId="0" applyFont="1" applyFill="1" applyBorder="1" applyAlignment="1" applyProtection="1">
      <alignment horizontal="center" vertical="top" wrapText="1"/>
      <protection locked="0"/>
    </xf>
    <xf numFmtId="0" fontId="9" fillId="4" borderId="33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6" xfId="0" applyFont="1" applyFill="1" applyBorder="1" applyAlignment="1">
      <alignment horizontal="center" vertical="top" wrapText="1"/>
    </xf>
    <xf numFmtId="0" fontId="10" fillId="21" borderId="14" xfId="0" applyFont="1" applyFill="1" applyBorder="1" applyAlignment="1" applyProtection="1">
      <alignment horizontal="center" vertical="top" wrapText="1"/>
      <protection locked="0"/>
    </xf>
    <xf numFmtId="0" fontId="10" fillId="21" borderId="22" xfId="0" applyFont="1" applyFill="1" applyBorder="1" applyAlignment="1" applyProtection="1">
      <alignment horizontal="center" vertical="top" wrapText="1"/>
      <protection locked="0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3" fillId="0" borderId="6" xfId="0" applyFont="1" applyBorder="1" applyAlignment="1">
      <alignment horizontal="center" vertical="top"/>
    </xf>
    <xf numFmtId="0" fontId="9" fillId="0" borderId="13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2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24" xfId="0" applyFont="1" applyBorder="1" applyAlignment="1" applyProtection="1">
      <alignment horizontal="left"/>
      <protection locked="0"/>
    </xf>
    <xf numFmtId="0" fontId="17" fillId="4" borderId="6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0" borderId="16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7" fillId="0" borderId="28" xfId="0" applyFont="1" applyBorder="1" applyAlignment="1" applyProtection="1">
      <alignment horizontal="center"/>
      <protection locked="0"/>
    </xf>
    <xf numFmtId="0" fontId="9" fillId="21" borderId="2" xfId="0" applyFont="1" applyFill="1" applyBorder="1" applyAlignment="1" applyProtection="1">
      <alignment horizontal="left"/>
      <protection locked="0"/>
    </xf>
    <xf numFmtId="0" fontId="9" fillId="21" borderId="28" xfId="0" applyFont="1" applyFill="1" applyBorder="1" applyAlignment="1" applyProtection="1">
      <alignment horizontal="left"/>
      <protection locked="0"/>
    </xf>
    <xf numFmtId="0" fontId="13" fillId="21" borderId="11" xfId="0" applyFont="1" applyFill="1" applyBorder="1" applyAlignment="1">
      <alignment horizontal="center" vertical="center"/>
    </xf>
    <xf numFmtId="0" fontId="13" fillId="21" borderId="32" xfId="0" applyFont="1" applyFill="1" applyBorder="1" applyAlignment="1">
      <alignment horizontal="center" vertical="center"/>
    </xf>
    <xf numFmtId="0" fontId="13" fillId="21" borderId="1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24" borderId="6" xfId="0" quotePrefix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>
      <alignment horizontal="left"/>
    </xf>
    <xf numFmtId="0" fontId="27" fillId="0" borderId="34" xfId="0" applyFont="1" applyBorder="1" applyAlignment="1">
      <alignment horizontal="left"/>
    </xf>
    <xf numFmtId="0" fontId="27" fillId="0" borderId="22" xfId="0" applyFont="1" applyBorder="1" applyAlignment="1">
      <alignment horizontal="left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right" vertical="center"/>
    </xf>
    <xf numFmtId="0" fontId="22" fillId="5" borderId="6" xfId="3" applyFont="1" applyFill="1" applyBorder="1" applyAlignment="1" applyProtection="1">
      <alignment horizontal="left" vertical="center"/>
    </xf>
    <xf numFmtId="0" fontId="9" fillId="15" borderId="2" xfId="0" applyFont="1" applyFill="1" applyBorder="1" applyAlignment="1">
      <alignment horizontal="center" vertical="center"/>
    </xf>
    <xf numFmtId="0" fontId="9" fillId="15" borderId="28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21" fillId="5" borderId="2" xfId="3" applyFont="1" applyFill="1" applyBorder="1" applyAlignment="1" applyProtection="1">
      <alignment horizontal="left" vertical="center"/>
    </xf>
    <xf numFmtId="0" fontId="21" fillId="5" borderId="28" xfId="3" applyFont="1" applyFill="1" applyBorder="1" applyAlignment="1" applyProtection="1">
      <alignment horizontal="left" vertical="center"/>
    </xf>
    <xf numFmtId="0" fontId="21" fillId="5" borderId="3" xfId="3" applyFont="1" applyFill="1" applyBorder="1" applyAlignment="1" applyProtection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28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11" borderId="2" xfId="0" applyFont="1" applyFill="1" applyBorder="1" applyAlignment="1">
      <alignment horizontal="left" vertical="center"/>
    </xf>
    <xf numFmtId="0" fontId="14" fillId="11" borderId="28" xfId="0" applyFont="1" applyFill="1" applyBorder="1" applyAlignment="1">
      <alignment horizontal="left" vertical="center"/>
    </xf>
    <xf numFmtId="0" fontId="14" fillId="11" borderId="3" xfId="0" applyFont="1" applyFill="1" applyBorder="1" applyAlignment="1">
      <alignment horizontal="left" vertical="center"/>
    </xf>
    <xf numFmtId="0" fontId="21" fillId="6" borderId="2" xfId="3" applyFont="1" applyFill="1" applyBorder="1" applyAlignment="1" applyProtection="1">
      <alignment horizontal="center" vertical="center"/>
    </xf>
    <xf numFmtId="0" fontId="21" fillId="6" borderId="28" xfId="3" applyFont="1" applyFill="1" applyBorder="1" applyAlignment="1" applyProtection="1">
      <alignment horizontal="center" vertical="center"/>
    </xf>
    <xf numFmtId="0" fontId="21" fillId="15" borderId="2" xfId="3" applyFont="1" applyFill="1" applyBorder="1" applyAlignment="1" applyProtection="1">
      <alignment horizontal="center" vertical="center" wrapText="1"/>
    </xf>
    <xf numFmtId="0" fontId="21" fillId="15" borderId="28" xfId="3" applyFont="1" applyFill="1" applyBorder="1" applyAlignment="1" applyProtection="1">
      <alignment horizontal="center" vertical="center" wrapText="1"/>
    </xf>
    <xf numFmtId="0" fontId="21" fillId="15" borderId="3" xfId="3" applyFont="1" applyFill="1" applyBorder="1" applyAlignment="1" applyProtection="1">
      <alignment horizontal="center" vertical="center" wrapText="1"/>
    </xf>
    <xf numFmtId="0" fontId="21" fillId="5" borderId="2" xfId="3" applyFont="1" applyFill="1" applyBorder="1" applyAlignment="1" applyProtection="1">
      <alignment horizontal="left" vertical="center" wrapText="1"/>
    </xf>
    <xf numFmtId="0" fontId="21" fillId="5" borderId="28" xfId="3" applyFont="1" applyFill="1" applyBorder="1" applyAlignment="1" applyProtection="1">
      <alignment horizontal="left" vertical="center" wrapText="1"/>
    </xf>
    <xf numFmtId="0" fontId="21" fillId="5" borderId="3" xfId="3" applyFont="1" applyFill="1" applyBorder="1" applyAlignment="1" applyProtection="1">
      <alignment horizontal="left"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14" fillId="10" borderId="28" xfId="0" applyFont="1" applyFill="1" applyBorder="1" applyAlignment="1">
      <alignment horizontal="left" vertical="center" wrapText="1"/>
    </xf>
    <xf numFmtId="0" fontId="21" fillId="12" borderId="2" xfId="2" applyFont="1" applyFill="1" applyBorder="1" applyAlignment="1" applyProtection="1">
      <alignment horizontal="center" vertical="center"/>
    </xf>
    <xf numFmtId="0" fontId="21" fillId="12" borderId="28" xfId="2" applyFont="1" applyFill="1" applyBorder="1" applyAlignment="1" applyProtection="1">
      <alignment horizontal="center" vertical="center"/>
    </xf>
    <xf numFmtId="0" fontId="21" fillId="12" borderId="3" xfId="2" applyFont="1" applyFill="1" applyBorder="1" applyAlignment="1" applyProtection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3" fontId="14" fillId="14" borderId="2" xfId="0" applyNumberFormat="1" applyFont="1" applyFill="1" applyBorder="1" applyAlignment="1">
      <alignment horizontal="left" vertical="center"/>
    </xf>
    <xf numFmtId="3" fontId="14" fillId="14" borderId="28" xfId="0" applyNumberFormat="1" applyFont="1" applyFill="1" applyBorder="1" applyAlignment="1">
      <alignment horizontal="left" vertical="center"/>
    </xf>
    <xf numFmtId="3" fontId="14" fillId="14" borderId="3" xfId="0" applyNumberFormat="1" applyFont="1" applyFill="1" applyBorder="1" applyAlignment="1">
      <alignment horizontal="left" vertical="center"/>
    </xf>
    <xf numFmtId="3" fontId="14" fillId="14" borderId="2" xfId="0" applyNumberFormat="1" applyFont="1" applyFill="1" applyBorder="1" applyAlignment="1">
      <alignment horizontal="left" vertical="center" wrapText="1"/>
    </xf>
    <xf numFmtId="3" fontId="14" fillId="14" borderId="28" xfId="0" applyNumberFormat="1" applyFont="1" applyFill="1" applyBorder="1" applyAlignment="1">
      <alignment horizontal="left" vertical="center" wrapText="1"/>
    </xf>
    <xf numFmtId="3" fontId="14" fillId="14" borderId="3" xfId="0" applyNumberFormat="1" applyFont="1" applyFill="1" applyBorder="1" applyAlignment="1">
      <alignment horizontal="left" vertical="center" wrapText="1"/>
    </xf>
    <xf numFmtId="0" fontId="21" fillId="6" borderId="3" xfId="3" applyFont="1" applyFill="1" applyBorder="1" applyAlignment="1" applyProtection="1">
      <alignment horizontal="center" vertical="center"/>
    </xf>
    <xf numFmtId="0" fontId="22" fillId="11" borderId="2" xfId="3" applyFont="1" applyFill="1" applyBorder="1" applyAlignment="1" applyProtection="1">
      <alignment horizontal="left" vertical="center"/>
    </xf>
    <xf numFmtId="0" fontId="22" fillId="11" borderId="28" xfId="3" applyFont="1" applyFill="1" applyBorder="1" applyAlignment="1" applyProtection="1">
      <alignment horizontal="left" vertical="center"/>
    </xf>
    <xf numFmtId="0" fontId="22" fillId="11" borderId="3" xfId="3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center"/>
      <protection locked="0"/>
    </xf>
    <xf numFmtId="0" fontId="21" fillId="12" borderId="2" xfId="2" applyFont="1" applyFill="1" applyBorder="1" applyAlignment="1" applyProtection="1">
      <alignment horizontal="center"/>
    </xf>
    <xf numFmtId="0" fontId="21" fillId="12" borderId="28" xfId="2" applyFont="1" applyFill="1" applyBorder="1" applyAlignment="1" applyProtection="1">
      <alignment horizontal="center"/>
    </xf>
    <xf numFmtId="0" fontId="21" fillId="12" borderId="3" xfId="2" applyFont="1" applyFill="1" applyBorder="1" applyAlignment="1" applyProtection="1">
      <alignment horizontal="center"/>
    </xf>
    <xf numFmtId="0" fontId="14" fillId="4" borderId="11" xfId="5" applyFont="1" applyFill="1" applyBorder="1" applyAlignment="1">
      <alignment horizontal="left" vertical="top" wrapText="1"/>
    </xf>
    <xf numFmtId="0" fontId="14" fillId="4" borderId="32" xfId="5" applyFont="1" applyFill="1" applyBorder="1" applyAlignment="1">
      <alignment horizontal="left" vertical="top" wrapText="1"/>
    </xf>
    <xf numFmtId="0" fontId="14" fillId="4" borderId="12" xfId="5" applyFont="1" applyFill="1" applyBorder="1" applyAlignment="1">
      <alignment horizontal="left" vertical="top" wrapText="1"/>
    </xf>
    <xf numFmtId="0" fontId="14" fillId="4" borderId="19" xfId="5" applyFont="1" applyFill="1" applyBorder="1" applyAlignment="1">
      <alignment horizontal="left" vertical="top" wrapText="1"/>
    </xf>
    <xf numFmtId="0" fontId="14" fillId="4" borderId="33" xfId="5" applyFont="1" applyFill="1" applyBorder="1" applyAlignment="1">
      <alignment horizontal="left" vertical="top" wrapText="1"/>
    </xf>
    <xf numFmtId="0" fontId="14" fillId="4" borderId="20" xfId="5" applyFont="1" applyFill="1" applyBorder="1" applyAlignment="1">
      <alignment horizontal="left" vertical="top" wrapText="1"/>
    </xf>
    <xf numFmtId="0" fontId="14" fillId="4" borderId="1" xfId="5" applyFont="1" applyFill="1" applyBorder="1" applyAlignment="1">
      <alignment horizontal="left" vertical="center" wrapText="1"/>
    </xf>
    <xf numFmtId="9" fontId="14" fillId="4" borderId="1" xfId="5" applyNumberFormat="1" applyFont="1" applyFill="1" applyBorder="1" applyAlignment="1">
      <alignment horizontal="center" vertical="center" wrapText="1"/>
    </xf>
    <xf numFmtId="2" fontId="14" fillId="4" borderId="11" xfId="5" applyNumberFormat="1" applyFont="1" applyFill="1" applyBorder="1" applyAlignment="1">
      <alignment horizontal="center" vertical="center" wrapText="1"/>
    </xf>
    <xf numFmtId="2" fontId="14" fillId="4" borderId="32" xfId="5" applyNumberFormat="1" applyFont="1" applyFill="1" applyBorder="1" applyAlignment="1">
      <alignment horizontal="center" vertical="center" wrapText="1"/>
    </xf>
    <xf numFmtId="2" fontId="14" fillId="4" borderId="12" xfId="5" applyNumberFormat="1" applyFont="1" applyFill="1" applyBorder="1" applyAlignment="1">
      <alignment horizontal="center" vertical="center" wrapText="1"/>
    </xf>
    <xf numFmtId="0" fontId="14" fillId="4" borderId="2" xfId="5" applyFont="1" applyFill="1" applyBorder="1" applyAlignment="1">
      <alignment horizontal="left" vertical="center" wrapText="1"/>
    </xf>
    <xf numFmtId="0" fontId="14" fillId="4" borderId="28" xfId="5" applyFont="1" applyFill="1" applyBorder="1" applyAlignment="1">
      <alignment horizontal="left" vertical="center" wrapText="1"/>
    </xf>
    <xf numFmtId="0" fontId="14" fillId="4" borderId="3" xfId="5" applyFont="1" applyFill="1" applyBorder="1" applyAlignment="1">
      <alignment horizontal="left" vertical="center" wrapText="1"/>
    </xf>
    <xf numFmtId="9" fontId="14" fillId="4" borderId="2" xfId="5" applyNumberFormat="1" applyFont="1" applyFill="1" applyBorder="1" applyAlignment="1">
      <alignment horizontal="center" vertical="center" wrapText="1"/>
    </xf>
    <xf numFmtId="9" fontId="14" fillId="4" borderId="3" xfId="5" applyNumberFormat="1" applyFont="1" applyFill="1" applyBorder="1" applyAlignment="1">
      <alignment horizontal="center" vertical="center" wrapText="1"/>
    </xf>
    <xf numFmtId="9" fontId="14" fillId="4" borderId="28" xfId="5" applyNumberFormat="1" applyFont="1" applyFill="1" applyBorder="1" applyAlignment="1">
      <alignment horizontal="center" vertical="center" wrapText="1"/>
    </xf>
    <xf numFmtId="2" fontId="14" fillId="4" borderId="2" xfId="5" applyNumberFormat="1" applyFont="1" applyFill="1" applyBorder="1" applyAlignment="1">
      <alignment horizontal="center" vertical="center" wrapText="1"/>
    </xf>
    <xf numFmtId="2" fontId="14" fillId="4" borderId="28" xfId="5" applyNumberFormat="1" applyFont="1" applyFill="1" applyBorder="1" applyAlignment="1">
      <alignment horizontal="center" vertical="center" wrapText="1"/>
    </xf>
    <xf numFmtId="2" fontId="14" fillId="4" borderId="3" xfId="5" applyNumberFormat="1" applyFont="1" applyFill="1" applyBorder="1" applyAlignment="1">
      <alignment horizontal="center" vertical="center" wrapText="1"/>
    </xf>
    <xf numFmtId="0" fontId="14" fillId="0" borderId="7" xfId="5" applyFont="1" applyBorder="1" applyAlignment="1" applyProtection="1">
      <alignment horizontal="center"/>
      <protection locked="0"/>
    </xf>
    <xf numFmtId="0" fontId="14" fillId="0" borderId="0" xfId="5" applyFont="1" applyAlignment="1" applyProtection="1">
      <alignment horizontal="center"/>
      <protection locked="0"/>
    </xf>
    <xf numFmtId="0" fontId="14" fillId="10" borderId="6" xfId="5" applyFont="1" applyFill="1" applyBorder="1" applyAlignment="1" applyProtection="1">
      <alignment horizontal="center" vertical="center"/>
      <protection locked="0"/>
    </xf>
    <xf numFmtId="0" fontId="14" fillId="10" borderId="6" xfId="5" applyFont="1" applyFill="1" applyBorder="1" applyAlignment="1" applyProtection="1">
      <alignment horizontal="center" vertical="center" wrapText="1"/>
      <protection locked="0"/>
    </xf>
    <xf numFmtId="0" fontId="14" fillId="10" borderId="11" xfId="5" applyFont="1" applyFill="1" applyBorder="1" applyAlignment="1" applyProtection="1">
      <alignment horizontal="center" vertical="center" wrapText="1"/>
      <protection locked="0"/>
    </xf>
    <xf numFmtId="0" fontId="14" fillId="10" borderId="32" xfId="5" applyFont="1" applyFill="1" applyBorder="1" applyAlignment="1" applyProtection="1">
      <alignment horizontal="center" vertical="center" wrapText="1"/>
      <protection locked="0"/>
    </xf>
    <xf numFmtId="0" fontId="14" fillId="10" borderId="12" xfId="5" applyFont="1" applyFill="1" applyBorder="1" applyAlignment="1" applyProtection="1">
      <alignment horizontal="center" vertical="center" wrapText="1"/>
      <protection locked="0"/>
    </xf>
    <xf numFmtId="0" fontId="14" fillId="10" borderId="13" xfId="5" applyFont="1" applyFill="1" applyBorder="1" applyAlignment="1" applyProtection="1">
      <alignment horizontal="center" vertical="center" wrapText="1"/>
      <protection locked="0"/>
    </xf>
    <xf numFmtId="0" fontId="14" fillId="10" borderId="0" xfId="5" applyFont="1" applyFill="1" applyAlignment="1" applyProtection="1">
      <alignment horizontal="center" vertical="center" wrapText="1"/>
      <protection locked="0"/>
    </xf>
    <xf numFmtId="0" fontId="14" fillId="10" borderId="23" xfId="5" applyFont="1" applyFill="1" applyBorder="1" applyAlignment="1" applyProtection="1">
      <alignment horizontal="center" vertical="center" wrapText="1"/>
      <protection locked="0"/>
    </xf>
    <xf numFmtId="0" fontId="14" fillId="10" borderId="19" xfId="5" applyFont="1" applyFill="1" applyBorder="1" applyAlignment="1" applyProtection="1">
      <alignment horizontal="center" vertical="center" wrapText="1"/>
      <protection locked="0"/>
    </xf>
    <xf numFmtId="0" fontId="14" fillId="10" borderId="33" xfId="5" applyFont="1" applyFill="1" applyBorder="1" applyAlignment="1" applyProtection="1">
      <alignment horizontal="center" vertical="center" wrapText="1"/>
      <protection locked="0"/>
    </xf>
    <xf numFmtId="0" fontId="14" fillId="10" borderId="20" xfId="5" applyFont="1" applyFill="1" applyBorder="1" applyAlignment="1" applyProtection="1">
      <alignment horizontal="center" vertical="center" wrapText="1"/>
      <protection locked="0"/>
    </xf>
    <xf numFmtId="0" fontId="14" fillId="0" borderId="32" xfId="5" applyFont="1" applyBorder="1" applyAlignment="1" applyProtection="1">
      <alignment horizontal="center"/>
      <protection locked="0"/>
    </xf>
    <xf numFmtId="0" fontId="14" fillId="0" borderId="14" xfId="5" applyFont="1" applyBorder="1" applyAlignment="1" applyProtection="1">
      <alignment horizontal="center" vertical="center" wrapText="1"/>
      <protection locked="0"/>
    </xf>
    <xf numFmtId="0" fontId="14" fillId="0" borderId="22" xfId="5" applyFont="1" applyBorder="1" applyAlignment="1" applyProtection="1">
      <alignment horizontal="center" vertical="center" wrapText="1"/>
      <protection locked="0"/>
    </xf>
    <xf numFmtId="2" fontId="14" fillId="18" borderId="2" xfId="5" applyNumberFormat="1" applyFont="1" applyFill="1" applyBorder="1" applyAlignment="1">
      <alignment horizontal="center" vertical="center" wrapText="1"/>
    </xf>
    <xf numFmtId="2" fontId="14" fillId="18" borderId="3" xfId="5" applyNumberFormat="1" applyFont="1" applyFill="1" applyBorder="1" applyAlignment="1">
      <alignment horizontal="center" vertical="center" wrapText="1"/>
    </xf>
    <xf numFmtId="2" fontId="14" fillId="6" borderId="2" xfId="5" applyNumberFormat="1" applyFont="1" applyFill="1" applyBorder="1" applyAlignment="1">
      <alignment horizontal="center" vertical="center" wrapText="1"/>
    </xf>
    <xf numFmtId="2" fontId="14" fillId="6" borderId="3" xfId="5" applyNumberFormat="1" applyFont="1" applyFill="1" applyBorder="1" applyAlignment="1">
      <alignment horizontal="center" vertical="center" wrapText="1"/>
    </xf>
    <xf numFmtId="0" fontId="14" fillId="18" borderId="2" xfId="5" applyFont="1" applyFill="1" applyBorder="1" applyAlignment="1" applyProtection="1">
      <alignment horizontal="center" vertical="top" wrapText="1"/>
      <protection locked="0"/>
    </xf>
    <xf numFmtId="0" fontId="14" fillId="18" borderId="28" xfId="5" applyFont="1" applyFill="1" applyBorder="1" applyAlignment="1" applyProtection="1">
      <alignment horizontal="center" vertical="top" wrapText="1"/>
      <protection locked="0"/>
    </xf>
    <xf numFmtId="0" fontId="14" fillId="18" borderId="3" xfId="5" applyFont="1" applyFill="1" applyBorder="1" applyAlignment="1" applyProtection="1">
      <alignment horizontal="center" vertical="top" wrapText="1"/>
      <protection locked="0"/>
    </xf>
    <xf numFmtId="0" fontId="14" fillId="6" borderId="28" xfId="5" applyFont="1" applyFill="1" applyBorder="1" applyAlignment="1" applyProtection="1">
      <alignment horizontal="center" vertical="top" wrapText="1"/>
      <protection locked="0"/>
    </xf>
    <xf numFmtId="0" fontId="14" fillId="6" borderId="3" xfId="5" applyFont="1" applyFill="1" applyBorder="1" applyAlignment="1" applyProtection="1">
      <alignment horizontal="center" vertical="top" wrapText="1"/>
      <protection locked="0"/>
    </xf>
    <xf numFmtId="0" fontId="14" fillId="0" borderId="15" xfId="5" applyFont="1" applyBorder="1" applyAlignment="1" applyProtection="1">
      <alignment horizontal="center" vertical="center" wrapText="1"/>
      <protection locked="0"/>
    </xf>
    <xf numFmtId="0" fontId="14" fillId="0" borderId="24" xfId="5" applyFont="1" applyBorder="1" applyAlignment="1" applyProtection="1">
      <alignment horizontal="center" vertical="center" wrapText="1"/>
      <protection locked="0"/>
    </xf>
    <xf numFmtId="0" fontId="14" fillId="0" borderId="16" xfId="5" applyFont="1" applyBorder="1" applyAlignment="1" applyProtection="1">
      <alignment horizontal="center" vertical="center" wrapText="1"/>
      <protection locked="0"/>
    </xf>
    <xf numFmtId="0" fontId="14" fillId="0" borderId="26" xfId="5" applyFont="1" applyBorder="1" applyAlignment="1" applyProtection="1">
      <alignment horizontal="center" vertical="center" wrapText="1"/>
      <protection locked="0"/>
    </xf>
    <xf numFmtId="0" fontId="14" fillId="0" borderId="14" xfId="5" applyFont="1" applyBorder="1" applyAlignment="1">
      <alignment horizontal="center" vertical="center" wrapText="1"/>
    </xf>
    <xf numFmtId="0" fontId="14" fillId="0" borderId="22" xfId="5" applyFont="1" applyBorder="1" applyAlignment="1">
      <alignment horizontal="center" vertical="center" wrapText="1"/>
    </xf>
    <xf numFmtId="0" fontId="14" fillId="0" borderId="5" xfId="5" applyFont="1" applyBorder="1" applyAlignment="1" applyProtection="1">
      <alignment horizontal="center"/>
      <protection locked="0"/>
    </xf>
    <xf numFmtId="0" fontId="14" fillId="0" borderId="32" xfId="5" applyFont="1" applyBorder="1" applyAlignment="1" applyProtection="1">
      <alignment horizontal="left" wrapText="1"/>
      <protection locked="0"/>
    </xf>
    <xf numFmtId="0" fontId="14" fillId="0" borderId="6" xfId="5" applyFont="1" applyBorder="1" applyAlignment="1" applyProtection="1">
      <alignment horizontal="center" vertical="center"/>
      <protection locked="0"/>
    </xf>
    <xf numFmtId="0" fontId="25" fillId="0" borderId="7" xfId="5" applyFont="1" applyBorder="1" applyAlignment="1" applyProtection="1">
      <alignment horizontal="left"/>
      <protection locked="0"/>
    </xf>
    <xf numFmtId="0" fontId="14" fillId="0" borderId="7" xfId="5" applyFont="1" applyBorder="1" applyAlignment="1" applyProtection="1">
      <alignment horizontal="left"/>
      <protection locked="0"/>
    </xf>
    <xf numFmtId="0" fontId="14" fillId="0" borderId="9" xfId="5" applyFont="1" applyBorder="1" applyAlignment="1" applyProtection="1">
      <alignment horizontal="center"/>
      <protection locked="0"/>
    </xf>
    <xf numFmtId="0" fontId="14" fillId="0" borderId="15" xfId="5" applyFont="1" applyBorder="1" applyAlignment="1" applyProtection="1">
      <alignment horizontal="center"/>
      <protection locked="0"/>
    </xf>
    <xf numFmtId="0" fontId="14" fillId="0" borderId="21" xfId="5" applyFont="1" applyBorder="1" applyAlignment="1" applyProtection="1">
      <alignment horizontal="center"/>
      <protection locked="0"/>
    </xf>
    <xf numFmtId="0" fontId="14" fillId="0" borderId="24" xfId="5" applyFont="1" applyBorder="1" applyAlignment="1" applyProtection="1">
      <alignment horizontal="center"/>
      <protection locked="0"/>
    </xf>
    <xf numFmtId="0" fontId="14" fillId="0" borderId="16" xfId="5" applyFont="1" applyBorder="1" applyAlignment="1" applyProtection="1">
      <alignment horizontal="center"/>
      <protection locked="0"/>
    </xf>
    <xf numFmtId="0" fontId="14" fillId="0" borderId="25" xfId="5" applyFont="1" applyBorder="1" applyAlignment="1" applyProtection="1">
      <alignment horizontal="center"/>
      <protection locked="0"/>
    </xf>
    <xf numFmtId="0" fontId="14" fillId="0" borderId="26" xfId="5" applyFont="1" applyBorder="1" applyAlignment="1" applyProtection="1">
      <alignment horizontal="center"/>
      <protection locked="0"/>
    </xf>
    <xf numFmtId="0" fontId="14" fillId="0" borderId="0" xfId="5" applyFont="1" applyAlignment="1" applyProtection="1">
      <alignment horizontal="left"/>
      <protection locked="0"/>
    </xf>
    <xf numFmtId="0" fontId="14" fillId="0" borderId="5" xfId="5" applyFont="1" applyBorder="1" applyAlignment="1" applyProtection="1">
      <alignment horizontal="left"/>
      <protection locked="0"/>
    </xf>
    <xf numFmtId="0" fontId="25" fillId="0" borderId="7" xfId="5" applyFont="1" applyBorder="1" applyAlignment="1" applyProtection="1">
      <alignment horizontal="left" wrapText="1"/>
      <protection locked="0"/>
    </xf>
    <xf numFmtId="0" fontId="14" fillId="0" borderId="7" xfId="5" applyFont="1" applyBorder="1" applyAlignment="1" applyProtection="1">
      <alignment horizontal="left" wrapText="1"/>
      <protection locked="0"/>
    </xf>
    <xf numFmtId="0" fontId="25" fillId="0" borderId="7" xfId="5" applyFont="1" applyBorder="1" applyAlignment="1" applyProtection="1">
      <alignment horizontal="left" vertical="top"/>
      <protection locked="0"/>
    </xf>
    <xf numFmtId="0" fontId="14" fillId="0" borderId="7" xfId="5" applyFont="1" applyBorder="1" applyAlignment="1" applyProtection="1">
      <alignment horizontal="left" vertical="top"/>
      <protection locked="0"/>
    </xf>
    <xf numFmtId="0" fontId="14" fillId="0" borderId="14" xfId="5" applyFont="1" applyBorder="1" applyAlignment="1" applyProtection="1">
      <alignment horizontal="left"/>
      <protection locked="0"/>
    </xf>
    <xf numFmtId="0" fontId="14" fillId="0" borderId="34" xfId="5" applyFont="1" applyBorder="1" applyAlignment="1" applyProtection="1">
      <alignment horizontal="left"/>
      <protection locked="0"/>
    </xf>
    <xf numFmtId="0" fontId="14" fillId="0" borderId="22" xfId="5" applyFont="1" applyBorder="1" applyAlignment="1" applyProtection="1">
      <alignment horizontal="left"/>
      <protection locked="0"/>
    </xf>
    <xf numFmtId="0" fontId="14" fillId="0" borderId="13" xfId="5" applyFont="1" applyBorder="1" applyAlignment="1" applyProtection="1">
      <alignment horizontal="center"/>
      <protection locked="0"/>
    </xf>
    <xf numFmtId="0" fontId="14" fillId="0" borderId="23" xfId="5" applyFont="1" applyBorder="1" applyAlignment="1" applyProtection="1">
      <alignment horizontal="center"/>
      <protection locked="0"/>
    </xf>
    <xf numFmtId="0" fontId="14" fillId="0" borderId="19" xfId="5" applyFont="1" applyBorder="1" applyAlignment="1" applyProtection="1">
      <alignment horizontal="center"/>
      <protection locked="0"/>
    </xf>
    <xf numFmtId="0" fontId="14" fillId="0" borderId="33" xfId="5" applyFont="1" applyBorder="1" applyAlignment="1" applyProtection="1">
      <alignment horizontal="center"/>
      <protection locked="0"/>
    </xf>
    <xf numFmtId="0" fontId="14" fillId="0" borderId="20" xfId="5" applyFont="1" applyBorder="1" applyAlignment="1" applyProtection="1">
      <alignment horizontal="center"/>
      <protection locked="0"/>
    </xf>
    <xf numFmtId="0" fontId="14" fillId="0" borderId="15" xfId="5" applyFont="1" applyBorder="1" applyAlignment="1" applyProtection="1">
      <alignment horizontal="right"/>
      <protection locked="0"/>
    </xf>
    <xf numFmtId="0" fontId="14" fillId="0" borderId="21" xfId="5" applyFont="1" applyBorder="1" applyAlignment="1" applyProtection="1">
      <alignment horizontal="right"/>
      <protection locked="0"/>
    </xf>
    <xf numFmtId="2" fontId="14" fillId="0" borderId="21" xfId="5" applyNumberFormat="1" applyFont="1" applyBorder="1" applyAlignment="1">
      <alignment horizontal="center"/>
    </xf>
    <xf numFmtId="2" fontId="14" fillId="0" borderId="24" xfId="5" applyNumberFormat="1" applyFont="1" applyBorder="1" applyAlignment="1">
      <alignment horizontal="center"/>
    </xf>
    <xf numFmtId="0" fontId="14" fillId="0" borderId="16" xfId="5" applyFont="1" applyBorder="1" applyAlignment="1" applyProtection="1">
      <alignment horizontal="left"/>
      <protection locked="0"/>
    </xf>
    <xf numFmtId="0" fontId="14" fillId="0" borderId="25" xfId="5" applyFont="1" applyBorder="1" applyAlignment="1" applyProtection="1">
      <alignment horizontal="left"/>
      <protection locked="0"/>
    </xf>
    <xf numFmtId="0" fontId="14" fillId="0" borderId="11" xfId="5" applyFont="1" applyBorder="1" applyAlignment="1" applyProtection="1">
      <alignment horizontal="left"/>
      <protection locked="0"/>
    </xf>
    <xf numFmtId="0" fontId="14" fillId="0" borderId="32" xfId="5" applyFont="1" applyBorder="1" applyAlignment="1" applyProtection="1">
      <alignment horizontal="left"/>
      <protection locked="0"/>
    </xf>
    <xf numFmtId="0" fontId="14" fillId="0" borderId="12" xfId="5" applyFont="1" applyBorder="1" applyAlignment="1" applyProtection="1">
      <alignment horizontal="left"/>
      <protection locked="0"/>
    </xf>
    <xf numFmtId="0" fontId="14" fillId="0" borderId="15" xfId="5" applyFont="1" applyBorder="1" applyAlignment="1" applyProtection="1">
      <alignment horizontal="left"/>
      <protection locked="0"/>
    </xf>
    <xf numFmtId="0" fontId="14" fillId="0" borderId="21" xfId="5" applyFont="1" applyBorder="1" applyAlignment="1" applyProtection="1">
      <alignment horizontal="left"/>
      <protection locked="0"/>
    </xf>
    <xf numFmtId="0" fontId="14" fillId="0" borderId="0" xfId="5" applyFont="1" applyAlignment="1" applyProtection="1">
      <alignment horizontal="left" vertical="top" wrapText="1"/>
      <protection locked="0"/>
    </xf>
    <xf numFmtId="0" fontId="14" fillId="0" borderId="9" xfId="5" applyFont="1" applyBorder="1" applyAlignment="1" applyProtection="1">
      <alignment horizontal="right"/>
      <protection locked="0"/>
    </xf>
    <xf numFmtId="2" fontId="14" fillId="19" borderId="9" xfId="5" applyNumberFormat="1" applyFont="1" applyFill="1" applyBorder="1" applyAlignment="1">
      <alignment horizontal="center"/>
    </xf>
    <xf numFmtId="0" fontId="14" fillId="0" borderId="9" xfId="5" applyFont="1" applyBorder="1" applyAlignment="1" applyProtection="1">
      <alignment horizontal="left"/>
      <protection locked="0"/>
    </xf>
    <xf numFmtId="1" fontId="14" fillId="0" borderId="9" xfId="5" applyNumberFormat="1" applyFont="1" applyBorder="1" applyAlignment="1">
      <alignment horizontal="center"/>
    </xf>
    <xf numFmtId="0" fontId="14" fillId="0" borderId="5" xfId="5" applyFont="1" applyBorder="1" applyAlignment="1" applyProtection="1">
      <alignment horizontal="right"/>
      <protection locked="0"/>
    </xf>
    <xf numFmtId="2" fontId="14" fillId="0" borderId="5" xfId="5" applyNumberFormat="1" applyFont="1" applyBorder="1" applyAlignment="1">
      <alignment horizontal="center"/>
    </xf>
    <xf numFmtId="0" fontId="14" fillId="19" borderId="9" xfId="5" applyFont="1" applyFill="1" applyBorder="1" applyAlignment="1" applyProtection="1">
      <alignment horizontal="right"/>
      <protection locked="0"/>
    </xf>
    <xf numFmtId="0" fontId="14" fillId="0" borderId="5" xfId="5" applyFont="1" applyBorder="1" applyAlignment="1" applyProtection="1">
      <alignment horizontal="left" vertical="top" wrapText="1"/>
      <protection locked="0"/>
    </xf>
    <xf numFmtId="1" fontId="14" fillId="0" borderId="7" xfId="5" applyNumberFormat="1" applyFont="1" applyBorder="1" applyAlignment="1">
      <alignment horizontal="center"/>
    </xf>
    <xf numFmtId="0" fontId="14" fillId="0" borderId="7" xfId="5" applyFont="1" applyBorder="1" applyAlignment="1" applyProtection="1">
      <alignment horizontal="left" vertical="top" wrapText="1"/>
      <protection locked="0"/>
    </xf>
    <xf numFmtId="1" fontId="14" fillId="0" borderId="5" xfId="5" applyNumberFormat="1" applyFont="1" applyBorder="1" applyAlignment="1">
      <alignment horizontal="center"/>
    </xf>
    <xf numFmtId="0" fontId="14" fillId="0" borderId="9" xfId="5" applyFont="1" applyBorder="1" applyAlignment="1" applyProtection="1">
      <alignment horizontal="right" vertical="top" wrapText="1"/>
      <protection locked="0"/>
    </xf>
    <xf numFmtId="0" fontId="14" fillId="0" borderId="6" xfId="5" applyFont="1" applyBorder="1" applyAlignment="1" applyProtection="1">
      <alignment horizontal="center" vertical="center" wrapText="1"/>
      <protection locked="0"/>
    </xf>
    <xf numFmtId="0" fontId="14" fillId="0" borderId="6" xfId="5" applyFont="1" applyBorder="1" applyAlignment="1" applyProtection="1">
      <alignment horizontal="center" wrapText="1"/>
      <protection locked="0"/>
    </xf>
    <xf numFmtId="0" fontId="14" fillId="0" borderId="5" xfId="5" applyFont="1" applyBorder="1" applyAlignment="1" applyProtection="1">
      <alignment horizontal="right" vertical="top" wrapText="1"/>
      <protection locked="0"/>
    </xf>
    <xf numFmtId="2" fontId="14" fillId="0" borderId="14" xfId="5" applyNumberFormat="1" applyFont="1" applyBorder="1" applyAlignment="1">
      <alignment horizontal="center"/>
    </xf>
    <xf numFmtId="2" fontId="14" fillId="0" borderId="34" xfId="5" applyNumberFormat="1" applyFont="1" applyBorder="1" applyAlignment="1">
      <alignment horizontal="center"/>
    </xf>
    <xf numFmtId="2" fontId="14" fillId="0" borderId="22" xfId="5" applyNumberFormat="1" applyFont="1" applyBorder="1" applyAlignment="1">
      <alignment horizontal="center"/>
    </xf>
    <xf numFmtId="0" fontId="14" fillId="0" borderId="7" xfId="5" applyFont="1" applyBorder="1" applyAlignment="1">
      <alignment horizontal="left" wrapText="1"/>
    </xf>
    <xf numFmtId="0" fontId="14" fillId="0" borderId="7" xfId="5" applyFont="1" applyBorder="1" applyAlignment="1" applyProtection="1">
      <alignment horizontal="center" vertical="top" wrapText="1"/>
      <protection locked="0"/>
    </xf>
    <xf numFmtId="1" fontId="14" fillId="4" borderId="7" xfId="5" applyNumberFormat="1" applyFont="1" applyFill="1" applyBorder="1" applyAlignment="1">
      <alignment horizontal="center"/>
    </xf>
    <xf numFmtId="0" fontId="14" fillId="0" borderId="5" xfId="5" applyFont="1" applyBorder="1" applyAlignment="1">
      <alignment horizontal="left" vertical="top" wrapText="1"/>
    </xf>
    <xf numFmtId="0" fontId="14" fillId="4" borderId="5" xfId="5" applyFont="1" applyFill="1" applyBorder="1" applyAlignment="1" applyProtection="1">
      <alignment horizontal="center" vertical="top" wrapText="1"/>
      <protection locked="0"/>
    </xf>
    <xf numFmtId="0" fontId="14" fillId="4" borderId="5" xfId="5" applyFont="1" applyFill="1" applyBorder="1" applyAlignment="1" applyProtection="1">
      <alignment horizontal="center"/>
      <protection locked="0"/>
    </xf>
    <xf numFmtId="0" fontId="14" fillId="0" borderId="7" xfId="5" applyFont="1" applyBorder="1" applyAlignment="1">
      <alignment horizontal="left" vertical="top" wrapText="1"/>
    </xf>
    <xf numFmtId="0" fontId="14" fillId="4" borderId="7" xfId="5" applyFont="1" applyFill="1" applyBorder="1" applyAlignment="1" applyProtection="1">
      <alignment horizontal="center" vertical="top" wrapText="1"/>
      <protection locked="0"/>
    </xf>
    <xf numFmtId="0" fontId="14" fillId="4" borderId="7" xfId="5" applyFont="1" applyFill="1" applyBorder="1" applyAlignment="1" applyProtection="1">
      <alignment horizontal="center"/>
      <protection locked="0"/>
    </xf>
    <xf numFmtId="0" fontId="14" fillId="17" borderId="0" xfId="5" applyFont="1" applyFill="1" applyAlignment="1" applyProtection="1">
      <alignment horizontal="left" vertical="center"/>
      <protection locked="0"/>
    </xf>
    <xf numFmtId="0" fontId="13" fillId="4" borderId="19" xfId="5" applyFont="1" applyFill="1" applyBorder="1" applyAlignment="1">
      <alignment horizontal="center" vertical="top" wrapText="1"/>
    </xf>
    <xf numFmtId="0" fontId="13" fillId="4" borderId="33" xfId="5" applyFont="1" applyFill="1" applyBorder="1" applyAlignment="1">
      <alignment horizontal="center" vertical="top" wrapText="1"/>
    </xf>
    <xf numFmtId="2" fontId="13" fillId="4" borderId="2" xfId="5" applyNumberFormat="1" applyFont="1" applyFill="1" applyBorder="1" applyAlignment="1">
      <alignment horizontal="center" vertical="top" wrapText="1"/>
    </xf>
    <xf numFmtId="0" fontId="13" fillId="4" borderId="28" xfId="5" applyFont="1" applyFill="1" applyBorder="1" applyAlignment="1">
      <alignment horizontal="center" vertical="top" wrapText="1"/>
    </xf>
    <xf numFmtId="0" fontId="13" fillId="4" borderId="3" xfId="5" applyFont="1" applyFill="1" applyBorder="1" applyAlignment="1">
      <alignment horizontal="center" vertical="top" wrapText="1"/>
    </xf>
    <xf numFmtId="0" fontId="13" fillId="4" borderId="19" xfId="5" applyFont="1" applyFill="1" applyBorder="1" applyAlignment="1">
      <alignment horizontal="center" vertical="center" wrapText="1"/>
    </xf>
    <xf numFmtId="0" fontId="13" fillId="4" borderId="33" xfId="5" applyFont="1" applyFill="1" applyBorder="1" applyAlignment="1">
      <alignment horizontal="center" vertical="center" wrapText="1"/>
    </xf>
    <xf numFmtId="0" fontId="13" fillId="4" borderId="20" xfId="5" applyFont="1" applyFill="1" applyBorder="1" applyAlignment="1">
      <alignment horizontal="center" vertical="center" wrapText="1"/>
    </xf>
    <xf numFmtId="0" fontId="14" fillId="22" borderId="2" xfId="5" applyFont="1" applyFill="1" applyBorder="1" applyAlignment="1" applyProtection="1">
      <alignment horizontal="left" vertical="top" wrapText="1"/>
      <protection locked="0"/>
    </xf>
    <xf numFmtId="0" fontId="14" fillId="22" borderId="28" xfId="5" applyFont="1" applyFill="1" applyBorder="1" applyAlignment="1" applyProtection="1">
      <alignment horizontal="left" vertical="top" wrapText="1"/>
      <protection locked="0"/>
    </xf>
    <xf numFmtId="0" fontId="14" fillId="22" borderId="3" xfId="5" applyFont="1" applyFill="1" applyBorder="1" applyAlignment="1" applyProtection="1">
      <alignment horizontal="left" vertical="top" wrapText="1"/>
      <protection locked="0"/>
    </xf>
    <xf numFmtId="0" fontId="14" fillId="4" borderId="6" xfId="5" applyFont="1" applyFill="1" applyBorder="1" applyAlignment="1">
      <alignment horizontal="left" vertical="top" wrapText="1"/>
    </xf>
    <xf numFmtId="9" fontId="14" fillId="4" borderId="6" xfId="5" applyNumberFormat="1" applyFont="1" applyFill="1" applyBorder="1" applyAlignment="1">
      <alignment horizontal="center" vertical="center" wrapText="1"/>
    </xf>
    <xf numFmtId="2" fontId="14" fillId="4" borderId="6" xfId="5" applyNumberFormat="1" applyFont="1" applyFill="1" applyBorder="1" applyAlignment="1">
      <alignment horizontal="center" vertical="center" wrapText="1"/>
    </xf>
    <xf numFmtId="0" fontId="14" fillId="19" borderId="7" xfId="5" applyFont="1" applyFill="1" applyBorder="1" applyAlignment="1" applyProtection="1">
      <alignment horizontal="left" vertical="top" wrapText="1"/>
      <protection locked="0"/>
    </xf>
    <xf numFmtId="9" fontId="14" fillId="0" borderId="7" xfId="5" applyNumberFormat="1" applyFont="1" applyBorder="1" applyAlignment="1">
      <alignment horizontal="center" vertical="center" wrapText="1"/>
    </xf>
    <xf numFmtId="0" fontId="14" fillId="19" borderId="9" xfId="5" applyFont="1" applyFill="1" applyBorder="1" applyAlignment="1" applyProtection="1">
      <alignment horizontal="left" vertical="top" wrapText="1"/>
      <protection locked="0"/>
    </xf>
    <xf numFmtId="9" fontId="14" fillId="0" borderId="9" xfId="5" applyNumberFormat="1" applyFont="1" applyBorder="1" applyAlignment="1">
      <alignment horizontal="center" vertical="center" wrapText="1"/>
    </xf>
    <xf numFmtId="0" fontId="14" fillId="0" borderId="32" xfId="5" applyFont="1" applyBorder="1" applyAlignment="1" applyProtection="1">
      <alignment horizontal="left" vertical="top" wrapText="1"/>
      <protection locked="0"/>
    </xf>
    <xf numFmtId="0" fontId="14" fillId="0" borderId="33" xfId="5" applyFont="1" applyBorder="1" applyAlignment="1" applyProtection="1">
      <alignment horizontal="left" vertical="top" wrapText="1"/>
      <protection locked="0"/>
    </xf>
    <xf numFmtId="0" fontId="14" fillId="22" borderId="2" xfId="5" applyFont="1" applyFill="1" applyBorder="1" applyAlignment="1" applyProtection="1">
      <alignment horizontal="center" vertical="center"/>
      <protection locked="0"/>
    </xf>
    <xf numFmtId="0" fontId="14" fillId="22" borderId="28" xfId="5" applyFont="1" applyFill="1" applyBorder="1" applyAlignment="1" applyProtection="1">
      <alignment horizontal="center" vertical="center"/>
      <protection locked="0"/>
    </xf>
    <xf numFmtId="0" fontId="14" fillId="22" borderId="3" xfId="5" applyFont="1" applyFill="1" applyBorder="1" applyAlignment="1" applyProtection="1">
      <alignment horizontal="center" vertical="center"/>
      <protection locked="0"/>
    </xf>
    <xf numFmtId="0" fontId="14" fillId="0" borderId="17" xfId="5" applyFont="1" applyBorder="1" applyAlignment="1">
      <alignment horizontal="center" vertical="center" wrapText="1"/>
    </xf>
    <xf numFmtId="0" fontId="14" fillId="0" borderId="31" xfId="5" applyFont="1" applyBorder="1" applyAlignment="1">
      <alignment horizontal="center" vertical="center" wrapText="1"/>
    </xf>
    <xf numFmtId="2" fontId="14" fillId="18" borderId="6" xfId="5" applyNumberFormat="1" applyFont="1" applyFill="1" applyBorder="1" applyAlignment="1">
      <alignment horizontal="center" vertical="center" wrapText="1"/>
    </xf>
    <xf numFmtId="9" fontId="14" fillId="18" borderId="2" xfId="5" applyNumberFormat="1" applyFont="1" applyFill="1" applyBorder="1" applyAlignment="1" applyProtection="1">
      <alignment horizontal="center" vertical="center" wrapText="1"/>
      <protection locked="0"/>
    </xf>
    <xf numFmtId="9" fontId="14" fillId="18" borderId="28" xfId="5" applyNumberFormat="1" applyFont="1" applyFill="1" applyBorder="1" applyAlignment="1" applyProtection="1">
      <alignment horizontal="center" vertical="center" wrapText="1"/>
      <protection locked="0"/>
    </xf>
    <xf numFmtId="9" fontId="14" fillId="18" borderId="3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15" xfId="5" applyFont="1" applyBorder="1" applyAlignment="1">
      <alignment horizontal="center" vertical="center" wrapText="1"/>
    </xf>
    <xf numFmtId="0" fontId="14" fillId="0" borderId="24" xfId="5" applyFont="1" applyBorder="1" applyAlignment="1">
      <alignment horizontal="center" vertical="center" wrapText="1"/>
    </xf>
    <xf numFmtId="0" fontId="14" fillId="22" borderId="2" xfId="5" applyFont="1" applyFill="1" applyBorder="1" applyAlignment="1" applyProtection="1">
      <alignment horizontal="center" vertical="center" wrapText="1"/>
      <protection locked="0"/>
    </xf>
    <xf numFmtId="0" fontId="14" fillId="22" borderId="3" xfId="5" applyFont="1" applyFill="1" applyBorder="1" applyAlignment="1" applyProtection="1">
      <alignment horizontal="center" vertical="center" wrapText="1"/>
      <protection locked="0"/>
    </xf>
    <xf numFmtId="49" fontId="14" fillId="19" borderId="5" xfId="5" applyNumberFormat="1" applyFont="1" applyFill="1" applyBorder="1" applyAlignment="1" applyProtection="1">
      <alignment horizontal="left" vertical="center" wrapText="1"/>
      <protection locked="0"/>
    </xf>
    <xf numFmtId="9" fontId="14" fillId="0" borderId="5" xfId="5" applyNumberFormat="1" applyFont="1" applyBorder="1" applyAlignment="1">
      <alignment horizontal="center" vertical="center" wrapText="1"/>
    </xf>
    <xf numFmtId="0" fontId="14" fillId="22" borderId="6" xfId="5" applyFont="1" applyFill="1" applyBorder="1" applyAlignment="1" applyProtection="1">
      <alignment horizontal="left" vertical="top" wrapText="1"/>
      <protection locked="0"/>
    </xf>
    <xf numFmtId="9" fontId="14" fillId="22" borderId="6" xfId="5" applyNumberFormat="1" applyFont="1" applyFill="1" applyBorder="1" applyAlignment="1" applyProtection="1">
      <alignment horizontal="center" vertical="center" wrapText="1"/>
      <protection locked="0"/>
    </xf>
    <xf numFmtId="0" fontId="14" fillId="19" borderId="5" xfId="5" applyFont="1" applyFill="1" applyBorder="1" applyAlignment="1" applyProtection="1">
      <alignment horizontal="left" vertical="top" wrapText="1"/>
      <protection locked="0"/>
    </xf>
    <xf numFmtId="49" fontId="14" fillId="19" borderId="9" xfId="5" applyNumberFormat="1" applyFont="1" applyFill="1" applyBorder="1" applyAlignment="1" applyProtection="1">
      <alignment horizontal="left" vertical="center" wrapText="1"/>
      <protection locked="0"/>
    </xf>
    <xf numFmtId="9" fontId="14" fillId="22" borderId="11" xfId="5" applyNumberFormat="1" applyFont="1" applyFill="1" applyBorder="1" applyAlignment="1" applyProtection="1">
      <alignment horizontal="center" vertical="center" wrapText="1"/>
      <protection locked="0"/>
    </xf>
    <xf numFmtId="9" fontId="14" fillId="22" borderId="12" xfId="5" applyNumberFormat="1" applyFont="1" applyFill="1" applyBorder="1" applyAlignment="1" applyProtection="1">
      <alignment horizontal="center" vertical="center" wrapText="1"/>
      <protection locked="0"/>
    </xf>
    <xf numFmtId="9" fontId="14" fillId="22" borderId="13" xfId="5" applyNumberFormat="1" applyFont="1" applyFill="1" applyBorder="1" applyAlignment="1" applyProtection="1">
      <alignment horizontal="center" vertical="center" wrapText="1"/>
      <protection locked="0"/>
    </xf>
    <xf numFmtId="9" fontId="14" fillId="22" borderId="23" xfId="5" applyNumberFormat="1" applyFont="1" applyFill="1" applyBorder="1" applyAlignment="1" applyProtection="1">
      <alignment horizontal="center" vertical="center" wrapText="1"/>
      <protection locked="0"/>
    </xf>
    <xf numFmtId="49" fontId="14" fillId="19" borderId="7" xfId="5" applyNumberFormat="1" applyFont="1" applyFill="1" applyBorder="1" applyAlignment="1" applyProtection="1">
      <alignment horizontal="left" vertical="center" wrapText="1"/>
      <protection locked="0"/>
    </xf>
    <xf numFmtId="0" fontId="14" fillId="0" borderId="7" xfId="5" applyFont="1" applyBorder="1" applyAlignment="1" applyProtection="1">
      <alignment horizontal="left" vertical="center" wrapText="1"/>
      <protection locked="0"/>
    </xf>
    <xf numFmtId="0" fontId="14" fillId="0" borderId="7" xfId="5" applyFont="1" applyBorder="1" applyAlignment="1" applyProtection="1">
      <alignment horizontal="center" vertical="center" wrapText="1"/>
      <protection locked="0"/>
    </xf>
    <xf numFmtId="0" fontId="14" fillId="0" borderId="7" xfId="5" applyFont="1" applyBorder="1" applyAlignment="1" applyProtection="1">
      <alignment horizontal="left" vertical="center"/>
      <protection locked="0"/>
    </xf>
    <xf numFmtId="0" fontId="14" fillId="0" borderId="7" xfId="5" applyFont="1" applyBorder="1" applyAlignment="1" applyProtection="1">
      <alignment horizontal="center" vertical="center"/>
      <protection locked="0"/>
    </xf>
    <xf numFmtId="0" fontId="25" fillId="0" borderId="15" xfId="5" applyFont="1" applyBorder="1" applyAlignment="1" applyProtection="1">
      <alignment horizontal="left" wrapText="1"/>
      <protection locked="0"/>
    </xf>
    <xf numFmtId="0" fontId="25" fillId="0" borderId="21" xfId="5" applyFont="1" applyBorder="1" applyAlignment="1" applyProtection="1">
      <alignment horizontal="left" wrapText="1"/>
      <protection locked="0"/>
    </xf>
    <xf numFmtId="0" fontId="25" fillId="0" borderId="24" xfId="5" applyFont="1" applyBorder="1" applyAlignment="1" applyProtection="1">
      <alignment horizontal="left" wrapText="1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14" fillId="0" borderId="5" xfId="5" applyFont="1" applyBorder="1" applyAlignment="1" applyProtection="1">
      <alignment horizontal="left" vertical="center" wrapText="1"/>
      <protection locked="0"/>
    </xf>
    <xf numFmtId="0" fontId="14" fillId="0" borderId="5" xfId="5" applyFont="1" applyBorder="1" applyAlignment="1" applyProtection="1">
      <alignment horizontal="center" vertical="center" wrapText="1"/>
      <protection locked="0"/>
    </xf>
    <xf numFmtId="0" fontId="14" fillId="22" borderId="11" xfId="5" applyFont="1" applyFill="1" applyBorder="1" applyAlignment="1" applyProtection="1">
      <alignment horizontal="center" vertical="center" wrapText="1"/>
      <protection locked="0"/>
    </xf>
    <xf numFmtId="0" fontId="14" fillId="22" borderId="32" xfId="5" applyFont="1" applyFill="1" applyBorder="1" applyAlignment="1" applyProtection="1">
      <alignment horizontal="center" vertical="center" wrapText="1"/>
      <protection locked="0"/>
    </xf>
    <xf numFmtId="0" fontId="14" fillId="22" borderId="12" xfId="5" applyFont="1" applyFill="1" applyBorder="1" applyAlignment="1" applyProtection="1">
      <alignment horizontal="center" vertical="center" wrapText="1"/>
      <protection locked="0"/>
    </xf>
    <xf numFmtId="0" fontId="14" fillId="22" borderId="13" xfId="5" applyFont="1" applyFill="1" applyBorder="1" applyAlignment="1" applyProtection="1">
      <alignment horizontal="center" vertical="center" wrapText="1"/>
      <protection locked="0"/>
    </xf>
    <xf numFmtId="0" fontId="14" fillId="22" borderId="0" xfId="5" applyFont="1" applyFill="1" applyAlignment="1" applyProtection="1">
      <alignment horizontal="center" vertical="center" wrapText="1"/>
      <protection locked="0"/>
    </xf>
    <xf numFmtId="0" fontId="14" fillId="22" borderId="23" xfId="5" applyFont="1" applyFill="1" applyBorder="1" applyAlignment="1" applyProtection="1">
      <alignment horizontal="center" vertical="center" wrapText="1"/>
      <protection locked="0"/>
    </xf>
    <xf numFmtId="0" fontId="14" fillId="22" borderId="19" xfId="5" applyFont="1" applyFill="1" applyBorder="1" applyAlignment="1" applyProtection="1">
      <alignment horizontal="center" vertical="center" wrapText="1"/>
      <protection locked="0"/>
    </xf>
    <xf numFmtId="0" fontId="14" fillId="22" borderId="33" xfId="5" applyFont="1" applyFill="1" applyBorder="1" applyAlignment="1" applyProtection="1">
      <alignment horizontal="center" vertical="center" wrapText="1"/>
      <protection locked="0"/>
    </xf>
    <xf numFmtId="0" fontId="14" fillId="22" borderId="20" xfId="5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Protection="1">
      <protection locked="0"/>
    </xf>
    <xf numFmtId="0" fontId="14" fillId="0" borderId="8" xfId="0" applyFont="1" applyBorder="1" applyAlignment="1" applyProtection="1">
      <alignment vertical="center"/>
      <protection locked="0"/>
    </xf>
  </cellXfs>
  <cellStyles count="6">
    <cellStyle name="Accent4" xfId="3" builtinId="41"/>
    <cellStyle name="Check Cell" xfId="2" builtinId="23"/>
    <cellStyle name="Normal" xfId="0" builtinId="0"/>
    <cellStyle name="Normal 2" xfId="4"/>
    <cellStyle name="Normal 3" xfId="5"/>
    <cellStyle name="Percent" xfId="1" builtinId="5"/>
  </cellStyles>
  <dxfs count="0"/>
  <tableStyles count="0" defaultTableStyle="TableStyleMedium2" defaultPivotStyle="PivotStyleLight16"/>
  <colors>
    <mruColors>
      <color rgb="FFFFFF99"/>
      <color rgb="FFFFFFCC"/>
      <color rgb="FFFFFF66"/>
      <color rgb="FF00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8.xml"/><Relationship Id="rId21" Type="http://schemas.microsoft.com/office/2017/10/relationships/person" Target="persons/person3.xml"/><Relationship Id="rId34" Type="http://schemas.microsoft.com/office/2017/10/relationships/person" Target="persons/person16.xml"/><Relationship Id="rId42" Type="http://schemas.microsoft.com/office/2017/10/relationships/person" Target="persons/person24.xml"/><Relationship Id="rId47" Type="http://schemas.microsoft.com/office/2017/10/relationships/person" Target="persons/person29.xml"/><Relationship Id="rId50" Type="http://schemas.microsoft.com/office/2017/10/relationships/person" Target="persons/person31.xml"/><Relationship Id="rId55" Type="http://schemas.microsoft.com/office/2017/10/relationships/person" Target="persons/person37.xml"/><Relationship Id="rId63" Type="http://schemas.microsoft.com/office/2017/10/relationships/person" Target="persons/person4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9" Type="http://schemas.microsoft.com/office/2017/10/relationships/person" Target="persons/person10.xml"/><Relationship Id="rId11" Type="http://schemas.openxmlformats.org/officeDocument/2006/relationships/externalLink" Target="externalLinks/externalLink2.xml"/><Relationship Id="rId24" Type="http://schemas.microsoft.com/office/2017/10/relationships/person" Target="persons/person5.xml"/><Relationship Id="rId32" Type="http://schemas.microsoft.com/office/2017/10/relationships/person" Target="persons/person13.xml"/><Relationship Id="rId37" Type="http://schemas.microsoft.com/office/2017/10/relationships/person" Target="persons/person18.xml"/><Relationship Id="rId40" Type="http://schemas.microsoft.com/office/2017/10/relationships/person" Target="persons/person22.xml"/><Relationship Id="rId45" Type="http://schemas.microsoft.com/office/2017/10/relationships/person" Target="persons/person26.xml"/><Relationship Id="rId53" Type="http://schemas.microsoft.com/office/2017/10/relationships/person" Target="persons/person34.xml"/><Relationship Id="rId58" Type="http://schemas.microsoft.com/office/2017/10/relationships/person" Target="persons/person39.xml"/><Relationship Id="rId66" Type="http://schemas.microsoft.com/office/2017/10/relationships/person" Target="persons/person47.xml"/><Relationship Id="rId5" Type="http://schemas.openxmlformats.org/officeDocument/2006/relationships/worksheet" Target="worksheets/sheet5.xml"/><Relationship Id="rId61" Type="http://schemas.microsoft.com/office/2017/10/relationships/person" Target="persons/person42.xml"/><Relationship Id="rId19" Type="http://schemas.microsoft.com/office/2017/10/relationships/person" Target="persons/person2.xml"/><Relationship Id="rId14" Type="http://schemas.openxmlformats.org/officeDocument/2006/relationships/sharedStrings" Target="sharedStrings.xml"/><Relationship Id="rId64" Type="http://schemas.microsoft.com/office/2017/10/relationships/person" Target="persons/person48.xml"/><Relationship Id="rId56" Type="http://schemas.microsoft.com/office/2017/10/relationships/person" Target="persons/person40.xml"/><Relationship Id="rId48" Type="http://schemas.microsoft.com/office/2017/10/relationships/person" Target="persons/person32.xml"/><Relationship Id="rId43" Type="http://schemas.microsoft.com/office/2017/10/relationships/person" Target="persons/person27.xml"/><Relationship Id="rId35" Type="http://schemas.microsoft.com/office/2017/10/relationships/person" Target="persons/person19.xml"/><Relationship Id="rId30" Type="http://schemas.microsoft.com/office/2017/10/relationships/person" Target="persons/person14.xml"/><Relationship Id="rId27" Type="http://schemas.microsoft.com/office/2017/10/relationships/person" Target="persons/person11.xml"/><Relationship Id="rId22" Type="http://schemas.microsoft.com/office/2017/10/relationships/person" Target="persons/person6.xml"/><Relationship Id="rId8" Type="http://schemas.openxmlformats.org/officeDocument/2006/relationships/worksheet" Target="worksheets/sheet8.xml"/><Relationship Id="rId51" Type="http://schemas.microsoft.com/office/2017/10/relationships/person" Target="persons/person35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5" Type="http://schemas.microsoft.com/office/2017/10/relationships/person" Target="persons/person7.xml"/><Relationship Id="rId33" Type="http://schemas.microsoft.com/office/2017/10/relationships/person" Target="persons/person15.xml"/><Relationship Id="rId38" Type="http://schemas.microsoft.com/office/2017/10/relationships/person" Target="persons/person20.xml"/><Relationship Id="rId46" Type="http://schemas.microsoft.com/office/2017/10/relationships/person" Target="persons/person28.xml"/><Relationship Id="rId59" Type="http://schemas.microsoft.com/office/2017/10/relationships/person" Target="persons/person41.xml"/><Relationship Id="rId67" Type="http://schemas.microsoft.com/office/2017/10/relationships/person" Target="persons/person.xml"/><Relationship Id="rId20" Type="http://schemas.microsoft.com/office/2017/10/relationships/person" Target="persons/person1.xml"/><Relationship Id="rId41" Type="http://schemas.microsoft.com/office/2017/10/relationships/person" Target="persons/person23.xml"/><Relationship Id="rId54" Type="http://schemas.microsoft.com/office/2017/10/relationships/person" Target="persons/person36.xml"/><Relationship Id="rId62" Type="http://schemas.microsoft.com/office/2017/10/relationships/person" Target="persons/person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calcChain" Target="calcChain.xml"/><Relationship Id="rId23" Type="http://schemas.microsoft.com/office/2017/10/relationships/person" Target="persons/person4.xml"/><Relationship Id="rId28" Type="http://schemas.microsoft.com/office/2017/10/relationships/person" Target="persons/person9.xml"/><Relationship Id="rId36" Type="http://schemas.microsoft.com/office/2017/10/relationships/person" Target="persons/person17.xml"/><Relationship Id="rId49" Type="http://schemas.microsoft.com/office/2017/10/relationships/person" Target="persons/person30.xml"/><Relationship Id="rId57" Type="http://schemas.microsoft.com/office/2017/10/relationships/person" Target="persons/person38.xml"/><Relationship Id="rId10" Type="http://schemas.openxmlformats.org/officeDocument/2006/relationships/externalLink" Target="externalLinks/externalLink1.xml"/><Relationship Id="rId60" Type="http://schemas.microsoft.com/office/2017/10/relationships/person" Target="persons/person44.xml"/><Relationship Id="rId31" Type="http://schemas.microsoft.com/office/2017/10/relationships/person" Target="persons/person12.xml"/><Relationship Id="rId44" Type="http://schemas.microsoft.com/office/2017/10/relationships/person" Target="persons/person25.xml"/><Relationship Id="rId52" Type="http://schemas.microsoft.com/office/2017/10/relationships/person" Target="persons/person33.xml"/><Relationship Id="rId65" Type="http://schemas.microsoft.com/office/2017/10/relationships/person" Target="persons/person4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styles" Target="styles.xml"/><Relationship Id="rId18" Type="http://schemas.microsoft.com/office/2017/10/relationships/person" Target="persons/person0.xml"/><Relationship Id="rId39" Type="http://schemas.microsoft.com/office/2017/10/relationships/person" Target="persons/person2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wuoffice365-my.sharepoint.com/Users/ideacentre/Downloads/&#3649;&#3610;&#3610;&#3585;&#3619;&#3629;&#3585;&#3616;&#3634;&#3619;&#3632;&#3591;&#3634;&#3609;&#3651;&#3627;&#3617;&#3656;%20&#3619;&#3623;&#3617;&#3585;&#3633;&#3610;&#3649;&#3610;&#3610;&#3611;&#3619;&#3632;&#3648;&#3617;&#3636;&#3609;&#3612;&#3621;_nop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wuoffice365-my.sharepoint.com/Users/ideacentre/Downloads/&#3648;&#3648;&#3610;&#3610;&#3611;&#3619;&#3632;&#3648;&#3617;&#3636;&#3609;&#3612;&#3621;&#3585;&#3634;&#3619;&#3611;&#3599;&#3636;&#3610;&#3633;&#3605;&#3636;&#3591;&#3634;&#3609;%20&#3626;&#3634;&#3618;&#3623;&#3636;&#3594;&#3634;&#3585;&#3634;&#3619;%20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ประเมินวิชาการ"/>
      <sheetName val="รวมภาระงานทั้งหมด"/>
      <sheetName val="รวมภาระงานตามพันธกิจ Core duty"/>
      <sheetName val="1.1-1.3"/>
      <sheetName val="1.1-1.3_1"/>
      <sheetName val="1.1-1.3_2"/>
      <sheetName val="1.1-1.3_2 (2)"/>
      <sheetName val="1.1-1.3_3"/>
      <sheetName val="1.4-1.6"/>
      <sheetName val="1.7"/>
      <sheetName val="1.8"/>
      <sheetName val="1.9"/>
      <sheetName val="2.1-2.2"/>
      <sheetName val="3.1-3.7"/>
      <sheetName val="5.1"/>
      <sheetName val="5.2"/>
      <sheetName val="5.3"/>
      <sheetName val="Shared 1"/>
      <sheetName val="Shared 2"/>
      <sheetName val="Strategic 1"/>
      <sheetName val="แบบกรอกภาระงานใหม่ รวมกับแบบปร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-1.3"/>
      <sheetName val="รวมภาระงานทั้งหมด"/>
      <sheetName val="รวมภาระงานตามพันธกิจ Core duty"/>
      <sheetName val="1.1-1.3_1"/>
      <sheetName val="1.1-1.3_2"/>
      <sheetName val="1.1-1.3_2 (2)"/>
      <sheetName val="1.1-1.3_3"/>
      <sheetName val="1.4-1.6"/>
      <sheetName val="1.7"/>
      <sheetName val="1.8"/>
      <sheetName val="1.9"/>
      <sheetName val="2.1-2.2"/>
      <sheetName val="3.1-3.7"/>
      <sheetName val="5.1"/>
      <sheetName val="5.2"/>
      <sheetName val="5.3"/>
      <sheetName val="Shared 1"/>
      <sheetName val="Shared 2"/>
      <sheetName val="Strategic"/>
      <sheetName val="แบบประเมินวิชาการ"/>
      <sheetName val="เเบบประเมินผลการปฏิบัติงาน สาย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3"/>
  <sheetViews>
    <sheetView zoomScaleNormal="100" zoomScalePageLayoutView="78" workbookViewId="0">
      <selection activeCell="J9" sqref="J9"/>
    </sheetView>
  </sheetViews>
  <sheetFormatPr defaultRowHeight="23.25"/>
  <cols>
    <col min="1" max="1" width="9.140625" style="2"/>
    <col min="2" max="2" width="53.7109375" style="2" customWidth="1"/>
    <col min="3" max="3" width="26.140625" style="2" customWidth="1"/>
    <col min="4" max="16384" width="9.140625" style="2"/>
  </cols>
  <sheetData>
    <row r="1" spans="1:3">
      <c r="A1" s="363" t="s">
        <v>0</v>
      </c>
      <c r="B1" s="363"/>
      <c r="C1" s="363"/>
    </row>
    <row r="2" spans="1:3">
      <c r="A2" s="363" t="s">
        <v>1</v>
      </c>
      <c r="B2" s="363"/>
      <c r="C2" s="363"/>
    </row>
    <row r="4" spans="1:3">
      <c r="A4" s="204" t="s">
        <v>2</v>
      </c>
      <c r="B4" s="204" t="s">
        <v>3</v>
      </c>
      <c r="C4" s="204" t="s">
        <v>4</v>
      </c>
    </row>
    <row r="5" spans="1:3">
      <c r="A5" s="3">
        <v>1</v>
      </c>
      <c r="B5" s="4" t="s">
        <v>5</v>
      </c>
      <c r="C5" s="3" t="s">
        <v>6</v>
      </c>
    </row>
    <row r="6" spans="1:3">
      <c r="A6" s="3">
        <v>2</v>
      </c>
      <c r="B6" s="4" t="s">
        <v>7</v>
      </c>
      <c r="C6" s="3" t="s">
        <v>6</v>
      </c>
    </row>
    <row r="7" spans="1:3">
      <c r="A7" s="199">
        <v>3</v>
      </c>
      <c r="B7" s="200" t="s">
        <v>8</v>
      </c>
      <c r="C7" s="199" t="s">
        <v>360</v>
      </c>
    </row>
    <row r="8" spans="1:3">
      <c r="A8" s="3">
        <v>4</v>
      </c>
      <c r="B8" s="4" t="s">
        <v>9</v>
      </c>
      <c r="C8" s="3" t="s">
        <v>6</v>
      </c>
    </row>
    <row r="9" spans="1:3">
      <c r="A9" s="3">
        <v>5</v>
      </c>
      <c r="B9" s="4" t="s">
        <v>10</v>
      </c>
      <c r="C9" s="3" t="s">
        <v>6</v>
      </c>
    </row>
    <row r="10" spans="1:3">
      <c r="A10" s="3">
        <v>6</v>
      </c>
      <c r="B10" s="4" t="s">
        <v>361</v>
      </c>
      <c r="C10" s="3" t="s">
        <v>6</v>
      </c>
    </row>
    <row r="11" spans="1:3">
      <c r="A11" s="3">
        <v>7</v>
      </c>
      <c r="B11" s="4" t="s">
        <v>11</v>
      </c>
      <c r="C11" s="5" t="s">
        <v>12</v>
      </c>
    </row>
    <row r="12" spans="1:3" ht="46.5" customHeight="1">
      <c r="A12" s="201">
        <v>8</v>
      </c>
      <c r="B12" s="202" t="s">
        <v>13</v>
      </c>
      <c r="C12" s="203" t="s">
        <v>14</v>
      </c>
    </row>
    <row r="13" spans="1:3">
      <c r="A13" s="3">
        <v>9</v>
      </c>
      <c r="B13" s="4" t="s">
        <v>15</v>
      </c>
      <c r="C13" s="5" t="s">
        <v>12</v>
      </c>
    </row>
  </sheetData>
  <mergeCells count="2">
    <mergeCell ref="A1:C1"/>
    <mergeCell ref="A2:C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A1:F37"/>
  <sheetViews>
    <sheetView view="pageBreakPreview" zoomScale="120" zoomScaleNormal="100" zoomScaleSheetLayoutView="120" workbookViewId="0">
      <selection activeCell="E28" sqref="E28"/>
    </sheetView>
  </sheetViews>
  <sheetFormatPr defaultRowHeight="23.25"/>
  <cols>
    <col min="1" max="1" width="49.42578125" style="2" customWidth="1"/>
    <col min="2" max="2" width="36.85546875" style="2" customWidth="1"/>
    <col min="3" max="3" width="9.85546875" style="2" customWidth="1"/>
    <col min="4" max="4" width="8.28515625" style="2" customWidth="1"/>
    <col min="5" max="5" width="17.85546875" style="2" customWidth="1"/>
    <col min="6" max="6" width="22.140625" style="2" customWidth="1"/>
    <col min="7" max="247" width="9.140625" style="2"/>
    <col min="248" max="248" width="14.140625" style="2" customWidth="1"/>
    <col min="249" max="249" width="9.140625" style="2"/>
    <col min="250" max="250" width="18.7109375" style="2" customWidth="1"/>
    <col min="251" max="258" width="6.7109375" style="2" customWidth="1"/>
    <col min="259" max="503" width="9.140625" style="2"/>
    <col min="504" max="504" width="14.140625" style="2" customWidth="1"/>
    <col min="505" max="505" width="9.140625" style="2"/>
    <col min="506" max="506" width="18.7109375" style="2" customWidth="1"/>
    <col min="507" max="514" width="6.7109375" style="2" customWidth="1"/>
    <col min="515" max="759" width="9.140625" style="2"/>
    <col min="760" max="760" width="14.140625" style="2" customWidth="1"/>
    <col min="761" max="761" width="9.140625" style="2"/>
    <col min="762" max="762" width="18.7109375" style="2" customWidth="1"/>
    <col min="763" max="770" width="6.7109375" style="2" customWidth="1"/>
    <col min="771" max="1015" width="9.140625" style="2"/>
    <col min="1016" max="1016" width="14.140625" style="2" customWidth="1"/>
    <col min="1017" max="1017" width="9.140625" style="2"/>
    <col min="1018" max="1018" width="18.7109375" style="2" customWidth="1"/>
    <col min="1019" max="1026" width="6.7109375" style="2" customWidth="1"/>
    <col min="1027" max="1271" width="9.140625" style="2"/>
    <col min="1272" max="1272" width="14.140625" style="2" customWidth="1"/>
    <col min="1273" max="1273" width="9.140625" style="2"/>
    <col min="1274" max="1274" width="18.7109375" style="2" customWidth="1"/>
    <col min="1275" max="1282" width="6.7109375" style="2" customWidth="1"/>
    <col min="1283" max="1527" width="9.140625" style="2"/>
    <col min="1528" max="1528" width="14.140625" style="2" customWidth="1"/>
    <col min="1529" max="1529" width="9.140625" style="2"/>
    <col min="1530" max="1530" width="18.7109375" style="2" customWidth="1"/>
    <col min="1531" max="1538" width="6.7109375" style="2" customWidth="1"/>
    <col min="1539" max="1783" width="9.140625" style="2"/>
    <col min="1784" max="1784" width="14.140625" style="2" customWidth="1"/>
    <col min="1785" max="1785" width="9.140625" style="2"/>
    <col min="1786" max="1786" width="18.7109375" style="2" customWidth="1"/>
    <col min="1787" max="1794" width="6.7109375" style="2" customWidth="1"/>
    <col min="1795" max="2039" width="9.140625" style="2"/>
    <col min="2040" max="2040" width="14.140625" style="2" customWidth="1"/>
    <col min="2041" max="2041" width="9.140625" style="2"/>
    <col min="2042" max="2042" width="18.7109375" style="2" customWidth="1"/>
    <col min="2043" max="2050" width="6.7109375" style="2" customWidth="1"/>
    <col min="2051" max="2295" width="9.140625" style="2"/>
    <col min="2296" max="2296" width="14.140625" style="2" customWidth="1"/>
    <col min="2297" max="2297" width="9.140625" style="2"/>
    <col min="2298" max="2298" width="18.7109375" style="2" customWidth="1"/>
    <col min="2299" max="2306" width="6.7109375" style="2" customWidth="1"/>
    <col min="2307" max="2551" width="9.140625" style="2"/>
    <col min="2552" max="2552" width="14.140625" style="2" customWidth="1"/>
    <col min="2553" max="2553" width="9.140625" style="2"/>
    <col min="2554" max="2554" width="18.7109375" style="2" customWidth="1"/>
    <col min="2555" max="2562" width="6.7109375" style="2" customWidth="1"/>
    <col min="2563" max="2807" width="9.140625" style="2"/>
    <col min="2808" max="2808" width="14.140625" style="2" customWidth="1"/>
    <col min="2809" max="2809" width="9.140625" style="2"/>
    <col min="2810" max="2810" width="18.7109375" style="2" customWidth="1"/>
    <col min="2811" max="2818" width="6.7109375" style="2" customWidth="1"/>
    <col min="2819" max="3063" width="9.140625" style="2"/>
    <col min="3064" max="3064" width="14.140625" style="2" customWidth="1"/>
    <col min="3065" max="3065" width="9.140625" style="2"/>
    <col min="3066" max="3066" width="18.7109375" style="2" customWidth="1"/>
    <col min="3067" max="3074" width="6.7109375" style="2" customWidth="1"/>
    <col min="3075" max="3319" width="9.140625" style="2"/>
    <col min="3320" max="3320" width="14.140625" style="2" customWidth="1"/>
    <col min="3321" max="3321" width="9.140625" style="2"/>
    <col min="3322" max="3322" width="18.7109375" style="2" customWidth="1"/>
    <col min="3323" max="3330" width="6.7109375" style="2" customWidth="1"/>
    <col min="3331" max="3575" width="9.140625" style="2"/>
    <col min="3576" max="3576" width="14.140625" style="2" customWidth="1"/>
    <col min="3577" max="3577" width="9.140625" style="2"/>
    <col min="3578" max="3578" width="18.7109375" style="2" customWidth="1"/>
    <col min="3579" max="3586" width="6.7109375" style="2" customWidth="1"/>
    <col min="3587" max="3831" width="9.140625" style="2"/>
    <col min="3832" max="3832" width="14.140625" style="2" customWidth="1"/>
    <col min="3833" max="3833" width="9.140625" style="2"/>
    <col min="3834" max="3834" width="18.7109375" style="2" customWidth="1"/>
    <col min="3835" max="3842" width="6.7109375" style="2" customWidth="1"/>
    <col min="3843" max="4087" width="9.140625" style="2"/>
    <col min="4088" max="4088" width="14.140625" style="2" customWidth="1"/>
    <col min="4089" max="4089" width="9.140625" style="2"/>
    <col min="4090" max="4090" width="18.7109375" style="2" customWidth="1"/>
    <col min="4091" max="4098" width="6.7109375" style="2" customWidth="1"/>
    <col min="4099" max="4343" width="9.140625" style="2"/>
    <col min="4344" max="4344" width="14.140625" style="2" customWidth="1"/>
    <col min="4345" max="4345" width="9.140625" style="2"/>
    <col min="4346" max="4346" width="18.7109375" style="2" customWidth="1"/>
    <col min="4347" max="4354" width="6.7109375" style="2" customWidth="1"/>
    <col min="4355" max="4599" width="9.140625" style="2"/>
    <col min="4600" max="4600" width="14.140625" style="2" customWidth="1"/>
    <col min="4601" max="4601" width="9.140625" style="2"/>
    <col min="4602" max="4602" width="18.7109375" style="2" customWidth="1"/>
    <col min="4603" max="4610" width="6.7109375" style="2" customWidth="1"/>
    <col min="4611" max="4855" width="9.140625" style="2"/>
    <col min="4856" max="4856" width="14.140625" style="2" customWidth="1"/>
    <col min="4857" max="4857" width="9.140625" style="2"/>
    <col min="4858" max="4858" width="18.7109375" style="2" customWidth="1"/>
    <col min="4859" max="4866" width="6.7109375" style="2" customWidth="1"/>
    <col min="4867" max="5111" width="9.140625" style="2"/>
    <col min="5112" max="5112" width="14.140625" style="2" customWidth="1"/>
    <col min="5113" max="5113" width="9.140625" style="2"/>
    <col min="5114" max="5114" width="18.7109375" style="2" customWidth="1"/>
    <col min="5115" max="5122" width="6.7109375" style="2" customWidth="1"/>
    <col min="5123" max="5367" width="9.140625" style="2"/>
    <col min="5368" max="5368" width="14.140625" style="2" customWidth="1"/>
    <col min="5369" max="5369" width="9.140625" style="2"/>
    <col min="5370" max="5370" width="18.7109375" style="2" customWidth="1"/>
    <col min="5371" max="5378" width="6.7109375" style="2" customWidth="1"/>
    <col min="5379" max="5623" width="9.140625" style="2"/>
    <col min="5624" max="5624" width="14.140625" style="2" customWidth="1"/>
    <col min="5625" max="5625" width="9.140625" style="2"/>
    <col min="5626" max="5626" width="18.7109375" style="2" customWidth="1"/>
    <col min="5627" max="5634" width="6.7109375" style="2" customWidth="1"/>
    <col min="5635" max="5879" width="9.140625" style="2"/>
    <col min="5880" max="5880" width="14.140625" style="2" customWidth="1"/>
    <col min="5881" max="5881" width="9.140625" style="2"/>
    <col min="5882" max="5882" width="18.7109375" style="2" customWidth="1"/>
    <col min="5883" max="5890" width="6.7109375" style="2" customWidth="1"/>
    <col min="5891" max="6135" width="9.140625" style="2"/>
    <col min="6136" max="6136" width="14.140625" style="2" customWidth="1"/>
    <col min="6137" max="6137" width="9.140625" style="2"/>
    <col min="6138" max="6138" width="18.7109375" style="2" customWidth="1"/>
    <col min="6139" max="6146" width="6.7109375" style="2" customWidth="1"/>
    <col min="6147" max="6391" width="9.140625" style="2"/>
    <col min="6392" max="6392" width="14.140625" style="2" customWidth="1"/>
    <col min="6393" max="6393" width="9.140625" style="2"/>
    <col min="6394" max="6394" width="18.7109375" style="2" customWidth="1"/>
    <col min="6395" max="6402" width="6.7109375" style="2" customWidth="1"/>
    <col min="6403" max="6647" width="9.140625" style="2"/>
    <col min="6648" max="6648" width="14.140625" style="2" customWidth="1"/>
    <col min="6649" max="6649" width="9.140625" style="2"/>
    <col min="6650" max="6650" width="18.7109375" style="2" customWidth="1"/>
    <col min="6651" max="6658" width="6.7109375" style="2" customWidth="1"/>
    <col min="6659" max="6903" width="9.140625" style="2"/>
    <col min="6904" max="6904" width="14.140625" style="2" customWidth="1"/>
    <col min="6905" max="6905" width="9.140625" style="2"/>
    <col min="6906" max="6906" width="18.7109375" style="2" customWidth="1"/>
    <col min="6907" max="6914" width="6.7109375" style="2" customWidth="1"/>
    <col min="6915" max="7159" width="9.140625" style="2"/>
    <col min="7160" max="7160" width="14.140625" style="2" customWidth="1"/>
    <col min="7161" max="7161" width="9.140625" style="2"/>
    <col min="7162" max="7162" width="18.7109375" style="2" customWidth="1"/>
    <col min="7163" max="7170" width="6.7109375" style="2" customWidth="1"/>
    <col min="7171" max="7415" width="9.140625" style="2"/>
    <col min="7416" max="7416" width="14.140625" style="2" customWidth="1"/>
    <col min="7417" max="7417" width="9.140625" style="2"/>
    <col min="7418" max="7418" width="18.7109375" style="2" customWidth="1"/>
    <col min="7419" max="7426" width="6.7109375" style="2" customWidth="1"/>
    <col min="7427" max="7671" width="9.140625" style="2"/>
    <col min="7672" max="7672" width="14.140625" style="2" customWidth="1"/>
    <col min="7673" max="7673" width="9.140625" style="2"/>
    <col min="7674" max="7674" width="18.7109375" style="2" customWidth="1"/>
    <col min="7675" max="7682" width="6.7109375" style="2" customWidth="1"/>
    <col min="7683" max="7927" width="9.140625" style="2"/>
    <col min="7928" max="7928" width="14.140625" style="2" customWidth="1"/>
    <col min="7929" max="7929" width="9.140625" style="2"/>
    <col min="7930" max="7930" width="18.7109375" style="2" customWidth="1"/>
    <col min="7931" max="7938" width="6.7109375" style="2" customWidth="1"/>
    <col min="7939" max="8183" width="9.140625" style="2"/>
    <col min="8184" max="8184" width="14.140625" style="2" customWidth="1"/>
    <col min="8185" max="8185" width="9.140625" style="2"/>
    <col min="8186" max="8186" width="18.7109375" style="2" customWidth="1"/>
    <col min="8187" max="8194" width="6.7109375" style="2" customWidth="1"/>
    <col min="8195" max="8439" width="9.140625" style="2"/>
    <col min="8440" max="8440" width="14.140625" style="2" customWidth="1"/>
    <col min="8441" max="8441" width="9.140625" style="2"/>
    <col min="8442" max="8442" width="18.7109375" style="2" customWidth="1"/>
    <col min="8443" max="8450" width="6.7109375" style="2" customWidth="1"/>
    <col min="8451" max="8695" width="9.140625" style="2"/>
    <col min="8696" max="8696" width="14.140625" style="2" customWidth="1"/>
    <col min="8697" max="8697" width="9.140625" style="2"/>
    <col min="8698" max="8698" width="18.7109375" style="2" customWidth="1"/>
    <col min="8699" max="8706" width="6.7109375" style="2" customWidth="1"/>
    <col min="8707" max="8951" width="9.140625" style="2"/>
    <col min="8952" max="8952" width="14.140625" style="2" customWidth="1"/>
    <col min="8953" max="8953" width="9.140625" style="2"/>
    <col min="8954" max="8954" width="18.7109375" style="2" customWidth="1"/>
    <col min="8955" max="8962" width="6.7109375" style="2" customWidth="1"/>
    <col min="8963" max="9207" width="9.140625" style="2"/>
    <col min="9208" max="9208" width="14.140625" style="2" customWidth="1"/>
    <col min="9209" max="9209" width="9.140625" style="2"/>
    <col min="9210" max="9210" width="18.7109375" style="2" customWidth="1"/>
    <col min="9211" max="9218" width="6.7109375" style="2" customWidth="1"/>
    <col min="9219" max="9463" width="9.140625" style="2"/>
    <col min="9464" max="9464" width="14.140625" style="2" customWidth="1"/>
    <col min="9465" max="9465" width="9.140625" style="2"/>
    <col min="9466" max="9466" width="18.7109375" style="2" customWidth="1"/>
    <col min="9467" max="9474" width="6.7109375" style="2" customWidth="1"/>
    <col min="9475" max="9719" width="9.140625" style="2"/>
    <col min="9720" max="9720" width="14.140625" style="2" customWidth="1"/>
    <col min="9721" max="9721" width="9.140625" style="2"/>
    <col min="9722" max="9722" width="18.7109375" style="2" customWidth="1"/>
    <col min="9723" max="9730" width="6.7109375" style="2" customWidth="1"/>
    <col min="9731" max="9975" width="9.140625" style="2"/>
    <col min="9976" max="9976" width="14.140625" style="2" customWidth="1"/>
    <col min="9977" max="9977" width="9.140625" style="2"/>
    <col min="9978" max="9978" width="18.7109375" style="2" customWidth="1"/>
    <col min="9979" max="9986" width="6.7109375" style="2" customWidth="1"/>
    <col min="9987" max="10231" width="9.140625" style="2"/>
    <col min="10232" max="10232" width="14.140625" style="2" customWidth="1"/>
    <col min="10233" max="10233" width="9.140625" style="2"/>
    <col min="10234" max="10234" width="18.7109375" style="2" customWidth="1"/>
    <col min="10235" max="10242" width="6.7109375" style="2" customWidth="1"/>
    <col min="10243" max="10487" width="9.140625" style="2"/>
    <col min="10488" max="10488" width="14.140625" style="2" customWidth="1"/>
    <col min="10489" max="10489" width="9.140625" style="2"/>
    <col min="10490" max="10490" width="18.7109375" style="2" customWidth="1"/>
    <col min="10491" max="10498" width="6.7109375" style="2" customWidth="1"/>
    <col min="10499" max="10743" width="9.140625" style="2"/>
    <col min="10744" max="10744" width="14.140625" style="2" customWidth="1"/>
    <col min="10745" max="10745" width="9.140625" style="2"/>
    <col min="10746" max="10746" width="18.7109375" style="2" customWidth="1"/>
    <col min="10747" max="10754" width="6.7109375" style="2" customWidth="1"/>
    <col min="10755" max="10999" width="9.140625" style="2"/>
    <col min="11000" max="11000" width="14.140625" style="2" customWidth="1"/>
    <col min="11001" max="11001" width="9.140625" style="2"/>
    <col min="11002" max="11002" width="18.7109375" style="2" customWidth="1"/>
    <col min="11003" max="11010" width="6.7109375" style="2" customWidth="1"/>
    <col min="11011" max="11255" width="9.140625" style="2"/>
    <col min="11256" max="11256" width="14.140625" style="2" customWidth="1"/>
    <col min="11257" max="11257" width="9.140625" style="2"/>
    <col min="11258" max="11258" width="18.7109375" style="2" customWidth="1"/>
    <col min="11259" max="11266" width="6.7109375" style="2" customWidth="1"/>
    <col min="11267" max="11511" width="9.140625" style="2"/>
    <col min="11512" max="11512" width="14.140625" style="2" customWidth="1"/>
    <col min="11513" max="11513" width="9.140625" style="2"/>
    <col min="11514" max="11514" width="18.7109375" style="2" customWidth="1"/>
    <col min="11515" max="11522" width="6.7109375" style="2" customWidth="1"/>
    <col min="11523" max="11767" width="9.140625" style="2"/>
    <col min="11768" max="11768" width="14.140625" style="2" customWidth="1"/>
    <col min="11769" max="11769" width="9.140625" style="2"/>
    <col min="11770" max="11770" width="18.7109375" style="2" customWidth="1"/>
    <col min="11771" max="11778" width="6.7109375" style="2" customWidth="1"/>
    <col min="11779" max="12023" width="9.140625" style="2"/>
    <col min="12024" max="12024" width="14.140625" style="2" customWidth="1"/>
    <col min="12025" max="12025" width="9.140625" style="2"/>
    <col min="12026" max="12026" width="18.7109375" style="2" customWidth="1"/>
    <col min="12027" max="12034" width="6.7109375" style="2" customWidth="1"/>
    <col min="12035" max="12279" width="9.140625" style="2"/>
    <col min="12280" max="12280" width="14.140625" style="2" customWidth="1"/>
    <col min="12281" max="12281" width="9.140625" style="2"/>
    <col min="12282" max="12282" width="18.7109375" style="2" customWidth="1"/>
    <col min="12283" max="12290" width="6.7109375" style="2" customWidth="1"/>
    <col min="12291" max="12535" width="9.140625" style="2"/>
    <col min="12536" max="12536" width="14.140625" style="2" customWidth="1"/>
    <col min="12537" max="12537" width="9.140625" style="2"/>
    <col min="12538" max="12538" width="18.7109375" style="2" customWidth="1"/>
    <col min="12539" max="12546" width="6.7109375" style="2" customWidth="1"/>
    <col min="12547" max="12791" width="9.140625" style="2"/>
    <col min="12792" max="12792" width="14.140625" style="2" customWidth="1"/>
    <col min="12793" max="12793" width="9.140625" style="2"/>
    <col min="12794" max="12794" width="18.7109375" style="2" customWidth="1"/>
    <col min="12795" max="12802" width="6.7109375" style="2" customWidth="1"/>
    <col min="12803" max="13047" width="9.140625" style="2"/>
    <col min="13048" max="13048" width="14.140625" style="2" customWidth="1"/>
    <col min="13049" max="13049" width="9.140625" style="2"/>
    <col min="13050" max="13050" width="18.7109375" style="2" customWidth="1"/>
    <col min="13051" max="13058" width="6.7109375" style="2" customWidth="1"/>
    <col min="13059" max="13303" width="9.140625" style="2"/>
    <col min="13304" max="13304" width="14.140625" style="2" customWidth="1"/>
    <col min="13305" max="13305" width="9.140625" style="2"/>
    <col min="13306" max="13306" width="18.7109375" style="2" customWidth="1"/>
    <col min="13307" max="13314" width="6.7109375" style="2" customWidth="1"/>
    <col min="13315" max="13559" width="9.140625" style="2"/>
    <col min="13560" max="13560" width="14.140625" style="2" customWidth="1"/>
    <col min="13561" max="13561" width="9.140625" style="2"/>
    <col min="13562" max="13562" width="18.7109375" style="2" customWidth="1"/>
    <col min="13563" max="13570" width="6.7109375" style="2" customWidth="1"/>
    <col min="13571" max="13815" width="9.140625" style="2"/>
    <col min="13816" max="13816" width="14.140625" style="2" customWidth="1"/>
    <col min="13817" max="13817" width="9.140625" style="2"/>
    <col min="13818" max="13818" width="18.7109375" style="2" customWidth="1"/>
    <col min="13819" max="13826" width="6.7109375" style="2" customWidth="1"/>
    <col min="13827" max="14071" width="9.140625" style="2"/>
    <col min="14072" max="14072" width="14.140625" style="2" customWidth="1"/>
    <col min="14073" max="14073" width="9.140625" style="2"/>
    <col min="14074" max="14074" width="18.7109375" style="2" customWidth="1"/>
    <col min="14075" max="14082" width="6.7109375" style="2" customWidth="1"/>
    <col min="14083" max="14327" width="9.140625" style="2"/>
    <col min="14328" max="14328" width="14.140625" style="2" customWidth="1"/>
    <col min="14329" max="14329" width="9.140625" style="2"/>
    <col min="14330" max="14330" width="18.7109375" style="2" customWidth="1"/>
    <col min="14331" max="14338" width="6.7109375" style="2" customWidth="1"/>
    <col min="14339" max="14583" width="9.140625" style="2"/>
    <col min="14584" max="14584" width="14.140625" style="2" customWidth="1"/>
    <col min="14585" max="14585" width="9.140625" style="2"/>
    <col min="14586" max="14586" width="18.7109375" style="2" customWidth="1"/>
    <col min="14587" max="14594" width="6.7109375" style="2" customWidth="1"/>
    <col min="14595" max="14839" width="9.140625" style="2"/>
    <col min="14840" max="14840" width="14.140625" style="2" customWidth="1"/>
    <col min="14841" max="14841" width="9.140625" style="2"/>
    <col min="14842" max="14842" width="18.7109375" style="2" customWidth="1"/>
    <col min="14843" max="14850" width="6.7109375" style="2" customWidth="1"/>
    <col min="14851" max="15095" width="9.140625" style="2"/>
    <col min="15096" max="15096" width="14.140625" style="2" customWidth="1"/>
    <col min="15097" max="15097" width="9.140625" style="2"/>
    <col min="15098" max="15098" width="18.7109375" style="2" customWidth="1"/>
    <col min="15099" max="15106" width="6.7109375" style="2" customWidth="1"/>
    <col min="15107" max="15351" width="9.140625" style="2"/>
    <col min="15352" max="15352" width="14.140625" style="2" customWidth="1"/>
    <col min="15353" max="15353" width="9.140625" style="2"/>
    <col min="15354" max="15354" width="18.7109375" style="2" customWidth="1"/>
    <col min="15355" max="15362" width="6.7109375" style="2" customWidth="1"/>
    <col min="15363" max="15607" width="9.140625" style="2"/>
    <col min="15608" max="15608" width="14.140625" style="2" customWidth="1"/>
    <col min="15609" max="15609" width="9.140625" style="2"/>
    <col min="15610" max="15610" width="18.7109375" style="2" customWidth="1"/>
    <col min="15611" max="15618" width="6.7109375" style="2" customWidth="1"/>
    <col min="15619" max="15863" width="9.140625" style="2"/>
    <col min="15864" max="15864" width="14.140625" style="2" customWidth="1"/>
    <col min="15865" max="15865" width="9.140625" style="2"/>
    <col min="15866" max="15866" width="18.7109375" style="2" customWidth="1"/>
    <col min="15867" max="15874" width="6.7109375" style="2" customWidth="1"/>
    <col min="15875" max="16119" width="9.140625" style="2"/>
    <col min="16120" max="16120" width="14.140625" style="2" customWidth="1"/>
    <col min="16121" max="16121" width="9.140625" style="2"/>
    <col min="16122" max="16122" width="18.7109375" style="2" customWidth="1"/>
    <col min="16123" max="16130" width="6.7109375" style="2" customWidth="1"/>
    <col min="16131" max="16384" width="9.140625" style="2"/>
  </cols>
  <sheetData>
    <row r="1" spans="1:6" ht="29.25" customHeight="1">
      <c r="A1" s="364" t="s">
        <v>16</v>
      </c>
      <c r="B1" s="364"/>
      <c r="C1" s="364"/>
      <c r="D1" s="364"/>
      <c r="E1" s="364"/>
    </row>
    <row r="2" spans="1:6" ht="29.25" customHeight="1">
      <c r="A2" s="364" t="s">
        <v>338</v>
      </c>
      <c r="B2" s="364"/>
      <c r="C2" s="364"/>
      <c r="D2" s="364"/>
      <c r="E2" s="364"/>
    </row>
    <row r="3" spans="1:6" ht="18.75" customHeight="1">
      <c r="A3" s="7"/>
      <c r="B3" s="7"/>
      <c r="C3" s="7"/>
      <c r="D3" s="7"/>
      <c r="E3" s="7"/>
    </row>
    <row r="4" spans="1:6" s="6" customFormat="1">
      <c r="A4" s="6" t="s">
        <v>384</v>
      </c>
      <c r="C4" s="6" t="s">
        <v>17</v>
      </c>
    </row>
    <row r="5" spans="1:6" s="6" customFormat="1">
      <c r="C5" s="6" t="s">
        <v>18</v>
      </c>
    </row>
    <row r="6" spans="1:6" s="6" customFormat="1" ht="22.15" customHeight="1">
      <c r="A6" s="205" t="s">
        <v>19</v>
      </c>
      <c r="B6" s="206" t="s">
        <v>20</v>
      </c>
      <c r="C6" s="6" t="s">
        <v>21</v>
      </c>
      <c r="D6" s="377" t="s">
        <v>20</v>
      </c>
      <c r="E6" s="377"/>
      <c r="F6" s="377"/>
    </row>
    <row r="7" spans="1:6" s="6" customFormat="1" ht="22.15" customHeight="1">
      <c r="A7" s="205" t="s">
        <v>22</v>
      </c>
      <c r="B7" s="206" t="s">
        <v>20</v>
      </c>
      <c r="C7" s="207"/>
    </row>
    <row r="8" spans="1:6" s="6" customFormat="1" ht="22.15" customHeight="1">
      <c r="A8" s="205" t="s">
        <v>23</v>
      </c>
      <c r="B8" s="206" t="s">
        <v>20</v>
      </c>
    </row>
    <row r="9" spans="1:6" s="6" customFormat="1" ht="22.15" customHeight="1">
      <c r="A9" s="207" t="s">
        <v>385</v>
      </c>
    </row>
    <row r="10" spans="1:6" ht="20.25" customHeight="1">
      <c r="A10" s="208"/>
      <c r="B10" s="208"/>
      <c r="C10" s="208"/>
      <c r="D10" s="208"/>
      <c r="E10" s="208"/>
    </row>
    <row r="11" spans="1:6" ht="24" customHeight="1">
      <c r="A11" s="365" t="s">
        <v>24</v>
      </c>
      <c r="B11" s="368" t="s">
        <v>25</v>
      </c>
      <c r="C11" s="368" t="s">
        <v>26</v>
      </c>
      <c r="D11" s="371"/>
      <c r="E11" s="209" t="s">
        <v>27</v>
      </c>
      <c r="F11" s="378" t="s">
        <v>28</v>
      </c>
    </row>
    <row r="12" spans="1:6" ht="24" customHeight="1">
      <c r="A12" s="366"/>
      <c r="B12" s="369"/>
      <c r="C12" s="370"/>
      <c r="D12" s="372"/>
      <c r="E12" s="210" t="s">
        <v>29</v>
      </c>
      <c r="F12" s="379"/>
    </row>
    <row r="13" spans="1:6" ht="24" customHeight="1">
      <c r="A13" s="367"/>
      <c r="B13" s="370"/>
      <c r="C13" s="211" t="s">
        <v>30</v>
      </c>
      <c r="D13" s="211" t="s">
        <v>31</v>
      </c>
      <c r="E13" s="211" t="s">
        <v>32</v>
      </c>
      <c r="F13" s="380"/>
    </row>
    <row r="14" spans="1:6" ht="24" customHeight="1">
      <c r="A14" s="383" t="s">
        <v>33</v>
      </c>
      <c r="B14" s="383"/>
      <c r="C14" s="385"/>
      <c r="D14" s="385"/>
      <c r="E14" s="385"/>
      <c r="F14" s="381"/>
    </row>
    <row r="15" spans="1:6" s="8" customFormat="1" ht="30.75" customHeight="1">
      <c r="A15" s="384"/>
      <c r="B15" s="384"/>
      <c r="C15" s="386"/>
      <c r="D15" s="386"/>
      <c r="E15" s="386"/>
      <c r="F15" s="382"/>
    </row>
    <row r="16" spans="1:6" ht="24" customHeight="1">
      <c r="A16" s="9" t="s">
        <v>34</v>
      </c>
      <c r="B16" s="10"/>
      <c r="C16" s="11"/>
      <c r="D16" s="12"/>
      <c r="E16" s="11"/>
      <c r="F16" s="278"/>
    </row>
    <row r="17" spans="1:6" ht="23.1" customHeight="1">
      <c r="A17" s="14" t="s">
        <v>35</v>
      </c>
      <c r="B17" s="15"/>
      <c r="C17" s="16"/>
      <c r="D17" s="17"/>
      <c r="E17" s="16"/>
      <c r="F17" s="279"/>
    </row>
    <row r="18" spans="1:6" ht="23.1" customHeight="1">
      <c r="A18" s="14" t="s">
        <v>36</v>
      </c>
      <c r="B18" s="15"/>
      <c r="C18" s="16"/>
      <c r="D18" s="17"/>
      <c r="E18" s="16"/>
      <c r="F18" s="279"/>
    </row>
    <row r="19" spans="1:6" ht="23.1" customHeight="1">
      <c r="A19" s="14" t="s">
        <v>37</v>
      </c>
      <c r="B19" s="15"/>
      <c r="C19" s="16"/>
      <c r="D19" s="17"/>
      <c r="E19" s="16"/>
      <c r="F19" s="279"/>
    </row>
    <row r="20" spans="1:6" ht="21.75" hidden="1" customHeight="1">
      <c r="A20" s="14" t="s">
        <v>38</v>
      </c>
      <c r="B20" s="15"/>
      <c r="C20" s="16"/>
      <c r="D20" s="17"/>
      <c r="E20" s="16"/>
      <c r="F20" s="13"/>
    </row>
    <row r="21" spans="1:6">
      <c r="A21" s="212"/>
      <c r="B21" s="213" t="s">
        <v>39</v>
      </c>
      <c r="C21" s="212"/>
      <c r="D21" s="214"/>
      <c r="E21" s="212">
        <f>SUM(E17:E19)</f>
        <v>0</v>
      </c>
      <c r="F21" s="18"/>
    </row>
    <row r="22" spans="1:6" ht="24" customHeight="1">
      <c r="A22" s="19" t="s">
        <v>40</v>
      </c>
      <c r="B22" s="20"/>
      <c r="C22" s="21"/>
      <c r="D22" s="22"/>
      <c r="E22" s="21"/>
      <c r="F22" s="279"/>
    </row>
    <row r="23" spans="1:6" ht="23.1" customHeight="1">
      <c r="A23" s="276" t="s">
        <v>41</v>
      </c>
      <c r="B23" s="15"/>
      <c r="C23" s="16"/>
      <c r="D23" s="17"/>
      <c r="E23" s="16"/>
      <c r="F23" s="279"/>
    </row>
    <row r="24" spans="1:6" ht="23.1" customHeight="1">
      <c r="A24" s="276" t="s">
        <v>42</v>
      </c>
      <c r="B24" s="15"/>
      <c r="C24" s="16"/>
      <c r="D24" s="16"/>
      <c r="E24" s="16"/>
      <c r="F24" s="279"/>
    </row>
    <row r="25" spans="1:6" ht="23.1" customHeight="1">
      <c r="A25" s="276" t="s">
        <v>43</v>
      </c>
      <c r="B25" s="15"/>
      <c r="C25" s="16"/>
      <c r="D25" s="16"/>
      <c r="E25" s="16"/>
      <c r="F25" s="279"/>
    </row>
    <row r="26" spans="1:6" ht="23.1" customHeight="1">
      <c r="A26" s="212"/>
      <c r="B26" s="213" t="s">
        <v>39</v>
      </c>
      <c r="C26" s="212"/>
      <c r="D26" s="214"/>
      <c r="E26" s="212">
        <f>SUM(E23:E25)</f>
        <v>0</v>
      </c>
      <c r="F26" s="18"/>
    </row>
    <row r="27" spans="1:6" s="23" customFormat="1" ht="24.75" customHeight="1">
      <c r="A27" s="387" t="s">
        <v>44</v>
      </c>
      <c r="B27" s="388"/>
      <c r="C27" s="388"/>
      <c r="D27" s="388"/>
      <c r="E27" s="215">
        <f>SUM(E21+E26)</f>
        <v>0</v>
      </c>
      <c r="F27" s="216"/>
    </row>
    <row r="28" spans="1:6" s="23" customFormat="1" ht="24.75" customHeight="1">
      <c r="A28" s="25"/>
      <c r="B28" s="25"/>
      <c r="C28" s="25"/>
      <c r="D28" s="25"/>
      <c r="E28" s="25"/>
      <c r="F28" s="217"/>
    </row>
    <row r="29" spans="1:6" s="23" customFormat="1">
      <c r="A29" s="376" t="s">
        <v>45</v>
      </c>
      <c r="B29" s="375"/>
      <c r="C29" s="375"/>
      <c r="D29" s="375"/>
      <c r="E29" s="25"/>
      <c r="F29" s="218"/>
    </row>
    <row r="30" spans="1:6" ht="12.75" customHeight="1">
      <c r="E30" s="24"/>
    </row>
    <row r="31" spans="1:6" ht="12.75" customHeight="1">
      <c r="E31" s="24"/>
    </row>
    <row r="32" spans="1:6">
      <c r="A32" s="374" t="s">
        <v>46</v>
      </c>
      <c r="B32" s="374"/>
      <c r="C32" s="374"/>
      <c r="D32" s="374"/>
      <c r="E32" s="24"/>
    </row>
    <row r="33" spans="1:5">
      <c r="A33" s="374" t="s">
        <v>47</v>
      </c>
      <c r="B33" s="374"/>
      <c r="C33" s="374"/>
      <c r="D33" s="374"/>
      <c r="E33" s="24"/>
    </row>
    <row r="34" spans="1:5">
      <c r="A34" s="375" t="s">
        <v>48</v>
      </c>
      <c r="B34" s="375"/>
      <c r="C34" s="375"/>
      <c r="D34" s="375"/>
      <c r="E34" s="24"/>
    </row>
    <row r="35" spans="1:5">
      <c r="A35" s="375" t="s">
        <v>49</v>
      </c>
      <c r="B35" s="375"/>
      <c r="C35" s="375"/>
      <c r="D35" s="375"/>
      <c r="E35" s="24"/>
    </row>
    <row r="36" spans="1:5">
      <c r="E36" s="24"/>
    </row>
    <row r="37" spans="1:5">
      <c r="C37" s="373"/>
      <c r="D37" s="373"/>
      <c r="E37" s="373"/>
    </row>
  </sheetData>
  <mergeCells count="20">
    <mergeCell ref="C14:C15"/>
    <mergeCell ref="D14:D15"/>
    <mergeCell ref="E14:E15"/>
    <mergeCell ref="A27:D27"/>
    <mergeCell ref="A1:E1"/>
    <mergeCell ref="A11:A13"/>
    <mergeCell ref="B11:B13"/>
    <mergeCell ref="C11:D12"/>
    <mergeCell ref="C37:E37"/>
    <mergeCell ref="A2:E2"/>
    <mergeCell ref="A33:D33"/>
    <mergeCell ref="A34:D34"/>
    <mergeCell ref="A35:D35"/>
    <mergeCell ref="A29:D29"/>
    <mergeCell ref="A32:D32"/>
    <mergeCell ref="D6:F6"/>
    <mergeCell ref="F11:F13"/>
    <mergeCell ref="F14:F15"/>
    <mergeCell ref="A14:A15"/>
    <mergeCell ref="B14:B15"/>
  </mergeCells>
  <pageMargins left="0.62" right="0.51" top="0.55000000000000004" bottom="0.41" header="0.3" footer="0.17"/>
  <pageSetup paperSize="9" scale="63" orientation="landscape" r:id="rId1"/>
  <headerFooter>
    <oddHeader>&amp;Rวท.บร. 08</oddHeader>
    <oddFooter>&amp;Cหน้า&amp;P/&amp;N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99"/>
  <sheetViews>
    <sheetView topLeftCell="A165" zoomScaleNormal="100" zoomScaleSheetLayoutView="100" workbookViewId="0">
      <selection activeCell="E177" sqref="E177"/>
    </sheetView>
  </sheetViews>
  <sheetFormatPr defaultColWidth="9" defaultRowHeight="23.25"/>
  <cols>
    <col min="1" max="1" width="97.7109375" style="38" customWidth="1"/>
    <col min="2" max="2" width="79.5703125" style="38" customWidth="1"/>
    <col min="3" max="3" width="19.7109375" style="38" customWidth="1"/>
    <col min="4" max="4" width="20.7109375" style="38" customWidth="1"/>
    <col min="5" max="5" width="15.28515625" style="38" customWidth="1"/>
    <col min="6" max="6" width="70.7109375" style="38" customWidth="1"/>
    <col min="7" max="16384" width="9" style="38"/>
  </cols>
  <sheetData>
    <row r="1" spans="1:6" ht="27.75" customHeight="1">
      <c r="A1" s="27" t="s">
        <v>346</v>
      </c>
      <c r="B1" s="1"/>
      <c r="C1" s="1"/>
      <c r="D1" s="1"/>
      <c r="E1" s="1"/>
      <c r="F1" s="1"/>
    </row>
    <row r="2" spans="1:6" ht="26.25" customHeight="1">
      <c r="A2" s="43"/>
      <c r="B2" s="1"/>
      <c r="C2" s="1"/>
      <c r="D2" s="1"/>
      <c r="E2" s="1"/>
      <c r="F2" s="1"/>
    </row>
    <row r="3" spans="1:6" ht="46.5">
      <c r="A3" s="29" t="s">
        <v>50</v>
      </c>
      <c r="B3" s="29" t="s">
        <v>235</v>
      </c>
      <c r="C3" s="29" t="s">
        <v>52</v>
      </c>
      <c r="D3" s="30" t="s">
        <v>234</v>
      </c>
      <c r="E3" s="29" t="s">
        <v>54</v>
      </c>
      <c r="F3" s="31" t="s">
        <v>55</v>
      </c>
    </row>
    <row r="4" spans="1:6" ht="24.95" customHeight="1">
      <c r="A4" s="32" t="s">
        <v>217</v>
      </c>
      <c r="B4" s="180"/>
      <c r="C4" s="252"/>
      <c r="D4" s="181"/>
      <c r="E4" s="57">
        <f>D4</f>
        <v>0</v>
      </c>
      <c r="F4" s="396" t="s">
        <v>339</v>
      </c>
    </row>
    <row r="5" spans="1:6" ht="24.95" customHeight="1">
      <c r="A5" s="33"/>
      <c r="B5" s="180"/>
      <c r="C5" s="252"/>
      <c r="D5" s="181"/>
      <c r="E5" s="57">
        <f t="shared" ref="E5:E158" si="0">D5</f>
        <v>0</v>
      </c>
      <c r="F5" s="396"/>
    </row>
    <row r="6" spans="1:6" ht="24.95" customHeight="1">
      <c r="A6" s="34"/>
      <c r="B6" s="172"/>
      <c r="C6" s="252"/>
      <c r="D6" s="164"/>
      <c r="E6" s="57">
        <f t="shared" si="0"/>
        <v>0</v>
      </c>
      <c r="F6" s="396"/>
    </row>
    <row r="7" spans="1:6" ht="24.95" customHeight="1">
      <c r="A7" s="32" t="s">
        <v>427</v>
      </c>
      <c r="B7" s="172"/>
      <c r="C7" s="253"/>
      <c r="D7" s="164"/>
      <c r="E7" s="57">
        <f t="shared" si="0"/>
        <v>0</v>
      </c>
      <c r="F7" s="396"/>
    </row>
    <row r="8" spans="1:6" ht="24.95" customHeight="1">
      <c r="A8" s="34"/>
      <c r="B8" s="164"/>
      <c r="C8" s="253"/>
      <c r="D8" s="164"/>
      <c r="E8" s="57">
        <f t="shared" si="0"/>
        <v>0</v>
      </c>
      <c r="F8" s="396"/>
    </row>
    <row r="9" spans="1:6" ht="24.95" customHeight="1">
      <c r="A9" s="34"/>
      <c r="B9" s="181"/>
      <c r="C9" s="252"/>
      <c r="D9" s="181"/>
      <c r="E9" s="57">
        <f t="shared" si="0"/>
        <v>0</v>
      </c>
      <c r="F9" s="396"/>
    </row>
    <row r="10" spans="1:6" ht="43.5" customHeight="1">
      <c r="A10" s="35" t="s">
        <v>218</v>
      </c>
      <c r="B10" s="180"/>
      <c r="C10" s="252"/>
      <c r="D10" s="181"/>
      <c r="E10" s="57">
        <f t="shared" si="0"/>
        <v>0</v>
      </c>
      <c r="F10" s="396"/>
    </row>
    <row r="11" spans="1:6" ht="24.95" customHeight="1">
      <c r="A11" s="33"/>
      <c r="B11" s="180"/>
      <c r="C11" s="252"/>
      <c r="D11" s="181"/>
      <c r="E11" s="57">
        <f t="shared" si="0"/>
        <v>0</v>
      </c>
      <c r="F11" s="396"/>
    </row>
    <row r="12" spans="1:6" ht="24.95" customHeight="1">
      <c r="A12" s="34"/>
      <c r="B12" s="180"/>
      <c r="C12" s="252"/>
      <c r="D12" s="181"/>
      <c r="E12" s="57">
        <f t="shared" si="0"/>
        <v>0</v>
      </c>
      <c r="F12" s="396"/>
    </row>
    <row r="13" spans="1:6" ht="24.95" customHeight="1">
      <c r="A13" s="36" t="s">
        <v>220</v>
      </c>
      <c r="B13" s="172"/>
      <c r="C13" s="252"/>
      <c r="D13" s="164"/>
      <c r="E13" s="57">
        <f t="shared" si="0"/>
        <v>0</v>
      </c>
      <c r="F13" s="396"/>
    </row>
    <row r="14" spans="1:6" ht="24.95" customHeight="1">
      <c r="A14" s="37"/>
      <c r="B14" s="172"/>
      <c r="C14" s="252"/>
      <c r="D14" s="164"/>
      <c r="E14" s="57">
        <f t="shared" si="0"/>
        <v>0</v>
      </c>
      <c r="F14" s="396"/>
    </row>
    <row r="15" spans="1:6" ht="24.95" customHeight="1">
      <c r="A15" s="37"/>
      <c r="B15" s="172"/>
      <c r="C15" s="252"/>
      <c r="D15" s="164"/>
      <c r="E15" s="57">
        <f t="shared" si="0"/>
        <v>0</v>
      </c>
      <c r="F15" s="396"/>
    </row>
    <row r="16" spans="1:6" ht="24.95" customHeight="1">
      <c r="A16" s="32" t="s">
        <v>221</v>
      </c>
      <c r="B16" s="172"/>
      <c r="C16" s="252"/>
      <c r="D16" s="164"/>
      <c r="E16" s="57">
        <f t="shared" si="0"/>
        <v>0</v>
      </c>
      <c r="F16" s="396"/>
    </row>
    <row r="17" spans="1:6" ht="24.95" customHeight="1">
      <c r="A17" s="37"/>
      <c r="B17" s="172"/>
      <c r="C17" s="252"/>
      <c r="D17" s="164"/>
      <c r="E17" s="57">
        <f t="shared" si="0"/>
        <v>0</v>
      </c>
      <c r="F17" s="396"/>
    </row>
    <row r="18" spans="1:6" ht="24.95" customHeight="1">
      <c r="B18" s="172"/>
      <c r="C18" s="252"/>
      <c r="D18" s="164"/>
      <c r="E18" s="57">
        <f t="shared" si="0"/>
        <v>0</v>
      </c>
      <c r="F18" s="396"/>
    </row>
    <row r="19" spans="1:6" ht="24.95" customHeight="1">
      <c r="A19" s="32" t="s">
        <v>437</v>
      </c>
      <c r="B19" s="172"/>
      <c r="C19" s="252"/>
      <c r="D19" s="164"/>
      <c r="E19" s="57">
        <f t="shared" si="0"/>
        <v>0</v>
      </c>
      <c r="F19" s="396"/>
    </row>
    <row r="20" spans="1:6" ht="24.95" customHeight="1">
      <c r="A20" s="34"/>
      <c r="B20" s="164"/>
      <c r="C20" s="252"/>
      <c r="D20" s="164"/>
      <c r="E20" s="57">
        <f t="shared" si="0"/>
        <v>0</v>
      </c>
      <c r="F20" s="396"/>
    </row>
    <row r="21" spans="1:6" ht="24.95" customHeight="1">
      <c r="A21" s="34"/>
      <c r="B21" s="164"/>
      <c r="C21" s="252"/>
      <c r="D21" s="164"/>
      <c r="E21" s="57">
        <f t="shared" si="0"/>
        <v>0</v>
      </c>
      <c r="F21" s="396"/>
    </row>
    <row r="22" spans="1:6" ht="24.95" customHeight="1">
      <c r="A22" s="32" t="s">
        <v>219</v>
      </c>
      <c r="B22" s="164"/>
      <c r="C22" s="252"/>
      <c r="D22" s="164"/>
      <c r="E22" s="57">
        <f t="shared" si="0"/>
        <v>0</v>
      </c>
      <c r="F22" s="396"/>
    </row>
    <row r="23" spans="1:6" ht="24.95" customHeight="1">
      <c r="A23" s="34"/>
      <c r="B23" s="164"/>
      <c r="C23" s="252"/>
      <c r="D23" s="164"/>
      <c r="E23" s="57">
        <f t="shared" si="0"/>
        <v>0</v>
      </c>
      <c r="F23" s="396"/>
    </row>
    <row r="24" spans="1:6" ht="24.95" customHeight="1">
      <c r="A24" s="34"/>
      <c r="B24" s="164"/>
      <c r="C24" s="252"/>
      <c r="D24" s="164"/>
      <c r="E24" s="57">
        <f t="shared" si="0"/>
        <v>0</v>
      </c>
      <c r="F24" s="396"/>
    </row>
    <row r="25" spans="1:6" ht="24.95" customHeight="1">
      <c r="A25" s="34"/>
      <c r="B25" s="164"/>
      <c r="C25" s="252"/>
      <c r="D25" s="164"/>
      <c r="E25" s="57">
        <f t="shared" si="0"/>
        <v>0</v>
      </c>
      <c r="F25" s="396"/>
    </row>
    <row r="26" spans="1:6" ht="24.95" customHeight="1">
      <c r="A26" s="34"/>
      <c r="B26" s="164"/>
      <c r="C26" s="252"/>
      <c r="D26" s="164"/>
      <c r="E26" s="57">
        <f t="shared" si="0"/>
        <v>0</v>
      </c>
      <c r="F26" s="396"/>
    </row>
    <row r="27" spans="1:6" ht="24.95" customHeight="1">
      <c r="A27" s="34"/>
      <c r="B27" s="164"/>
      <c r="C27" s="252"/>
      <c r="D27" s="164"/>
      <c r="E27" s="57">
        <f t="shared" si="0"/>
        <v>0</v>
      </c>
      <c r="F27" s="396"/>
    </row>
    <row r="28" spans="1:6" ht="24.95" customHeight="1">
      <c r="A28" s="34"/>
      <c r="B28" s="164"/>
      <c r="C28" s="252"/>
      <c r="D28" s="164"/>
      <c r="E28" s="57">
        <f t="shared" si="0"/>
        <v>0</v>
      </c>
      <c r="F28" s="396"/>
    </row>
    <row r="29" spans="1:6" ht="24.95" customHeight="1">
      <c r="A29" s="34"/>
      <c r="B29" s="164"/>
      <c r="C29" s="252"/>
      <c r="D29" s="164"/>
      <c r="E29" s="57">
        <f t="shared" si="0"/>
        <v>0</v>
      </c>
      <c r="F29" s="396"/>
    </row>
    <row r="30" spans="1:6" ht="24.95" customHeight="1">
      <c r="A30" s="34"/>
      <c r="B30" s="164"/>
      <c r="C30" s="252"/>
      <c r="D30" s="164"/>
      <c r="E30" s="57">
        <f t="shared" si="0"/>
        <v>0</v>
      </c>
      <c r="F30" s="396"/>
    </row>
    <row r="31" spans="1:6" ht="24.95" customHeight="1">
      <c r="A31" s="34"/>
      <c r="B31" s="164"/>
      <c r="C31" s="252"/>
      <c r="D31" s="164"/>
      <c r="E31" s="57">
        <f t="shared" si="0"/>
        <v>0</v>
      </c>
      <c r="F31" s="396"/>
    </row>
    <row r="32" spans="1:6" ht="24.95" customHeight="1">
      <c r="A32" s="34"/>
      <c r="B32" s="164"/>
      <c r="C32" s="252"/>
      <c r="D32" s="164"/>
      <c r="E32" s="57">
        <f t="shared" si="0"/>
        <v>0</v>
      </c>
      <c r="F32" s="396"/>
    </row>
    <row r="33" spans="1:6" ht="24.95" customHeight="1">
      <c r="A33" s="34"/>
      <c r="B33" s="164"/>
      <c r="C33" s="252"/>
      <c r="D33" s="164"/>
      <c r="E33" s="57">
        <f t="shared" si="0"/>
        <v>0</v>
      </c>
      <c r="F33" s="396"/>
    </row>
    <row r="34" spans="1:6" ht="24.95" customHeight="1">
      <c r="A34" s="34"/>
      <c r="B34" s="164"/>
      <c r="C34" s="252"/>
      <c r="D34" s="164"/>
      <c r="E34" s="57">
        <f t="shared" si="0"/>
        <v>0</v>
      </c>
      <c r="F34" s="396"/>
    </row>
    <row r="35" spans="1:6" ht="24.95" customHeight="1">
      <c r="A35" s="34"/>
      <c r="B35" s="164"/>
      <c r="C35" s="252"/>
      <c r="D35" s="164"/>
      <c r="E35" s="57">
        <f t="shared" si="0"/>
        <v>0</v>
      </c>
      <c r="F35" s="396"/>
    </row>
    <row r="36" spans="1:6" ht="24.95" customHeight="1">
      <c r="A36" s="34"/>
      <c r="B36" s="164"/>
      <c r="C36" s="252"/>
      <c r="D36" s="164"/>
      <c r="E36" s="57">
        <f t="shared" si="0"/>
        <v>0</v>
      </c>
      <c r="F36" s="396"/>
    </row>
    <row r="37" spans="1:6" ht="24.95" customHeight="1">
      <c r="A37" s="34"/>
      <c r="B37" s="164"/>
      <c r="C37" s="252"/>
      <c r="D37" s="164"/>
      <c r="E37" s="57">
        <f t="shared" si="0"/>
        <v>0</v>
      </c>
      <c r="F37" s="396"/>
    </row>
    <row r="38" spans="1:6" ht="24.95" customHeight="1">
      <c r="A38" s="34"/>
      <c r="B38" s="164"/>
      <c r="C38" s="252"/>
      <c r="D38" s="164"/>
      <c r="E38" s="57">
        <f t="shared" si="0"/>
        <v>0</v>
      </c>
      <c r="F38" s="396"/>
    </row>
    <row r="39" spans="1:6" ht="24.95" customHeight="1">
      <c r="A39" s="34"/>
      <c r="B39" s="164"/>
      <c r="C39" s="252"/>
      <c r="D39" s="164"/>
      <c r="E39" s="57">
        <f t="shared" si="0"/>
        <v>0</v>
      </c>
      <c r="F39" s="396"/>
    </row>
    <row r="40" spans="1:6" ht="24.95" customHeight="1">
      <c r="A40" s="32" t="s">
        <v>222</v>
      </c>
      <c r="B40" s="164"/>
      <c r="C40" s="252"/>
      <c r="D40" s="164"/>
      <c r="E40" s="57">
        <f t="shared" si="0"/>
        <v>0</v>
      </c>
      <c r="F40" s="396"/>
    </row>
    <row r="41" spans="1:6" ht="24.95" customHeight="1">
      <c r="A41" s="34"/>
      <c r="B41" s="164"/>
      <c r="C41" s="252"/>
      <c r="D41" s="164"/>
      <c r="E41" s="57">
        <f t="shared" si="0"/>
        <v>0</v>
      </c>
      <c r="F41" s="396"/>
    </row>
    <row r="42" spans="1:6" ht="24.95" customHeight="1">
      <c r="A42" s="34"/>
      <c r="B42" s="164"/>
      <c r="C42" s="252"/>
      <c r="D42" s="164"/>
      <c r="E42" s="57">
        <f t="shared" si="0"/>
        <v>0</v>
      </c>
      <c r="F42" s="396"/>
    </row>
    <row r="43" spans="1:6" ht="24.95" customHeight="1">
      <c r="A43" s="32" t="s">
        <v>223</v>
      </c>
      <c r="B43" s="164"/>
      <c r="C43" s="252"/>
      <c r="D43" s="164"/>
      <c r="E43" s="57">
        <f t="shared" si="0"/>
        <v>0</v>
      </c>
      <c r="F43" s="396"/>
    </row>
    <row r="44" spans="1:6" ht="24.95" customHeight="1">
      <c r="A44" s="34"/>
      <c r="B44" s="164"/>
      <c r="C44" s="252"/>
      <c r="D44" s="164"/>
      <c r="E44" s="57">
        <f t="shared" si="0"/>
        <v>0</v>
      </c>
      <c r="F44" s="396"/>
    </row>
    <row r="45" spans="1:6" ht="24.95" customHeight="1">
      <c r="A45" s="34"/>
      <c r="B45" s="164"/>
      <c r="C45" s="252"/>
      <c r="D45" s="164"/>
      <c r="E45" s="57">
        <f t="shared" si="0"/>
        <v>0</v>
      </c>
      <c r="F45" s="396"/>
    </row>
    <row r="46" spans="1:6" ht="24.95" customHeight="1">
      <c r="A46" s="39" t="s">
        <v>224</v>
      </c>
      <c r="B46" s="164"/>
      <c r="C46" s="252"/>
      <c r="D46" s="164"/>
      <c r="E46" s="57">
        <f t="shared" si="0"/>
        <v>0</v>
      </c>
      <c r="F46" s="396"/>
    </row>
    <row r="47" spans="1:6" s="753" customFormat="1" ht="24.95" customHeight="1">
      <c r="A47" s="37"/>
      <c r="B47" s="142"/>
      <c r="C47" s="265"/>
      <c r="D47" s="142"/>
      <c r="E47" s="57">
        <f t="shared" si="0"/>
        <v>0</v>
      </c>
      <c r="F47" s="396"/>
    </row>
    <row r="48" spans="1:6" s="753" customFormat="1" ht="24.95" customHeight="1">
      <c r="A48" s="37"/>
      <c r="B48" s="142"/>
      <c r="C48" s="265"/>
      <c r="D48" s="142"/>
      <c r="E48" s="57">
        <f t="shared" si="0"/>
        <v>0</v>
      </c>
      <c r="F48" s="396"/>
    </row>
    <row r="49" spans="1:6" s="753" customFormat="1" ht="24.95" customHeight="1">
      <c r="A49" s="37"/>
      <c r="B49" s="142"/>
      <c r="C49" s="265"/>
      <c r="D49" s="142"/>
      <c r="E49" s="57">
        <f t="shared" si="0"/>
        <v>0</v>
      </c>
      <c r="F49" s="396"/>
    </row>
    <row r="50" spans="1:6" s="753" customFormat="1" ht="24.95" customHeight="1">
      <c r="A50" s="37"/>
      <c r="B50" s="142"/>
      <c r="C50" s="265"/>
      <c r="D50" s="142"/>
      <c r="E50" s="57">
        <f t="shared" si="0"/>
        <v>0</v>
      </c>
      <c r="F50" s="396"/>
    </row>
    <row r="51" spans="1:6" s="753" customFormat="1" ht="24.95" customHeight="1">
      <c r="A51" s="37"/>
      <c r="B51" s="142"/>
      <c r="C51" s="265"/>
      <c r="D51" s="142"/>
      <c r="E51" s="57">
        <f t="shared" si="0"/>
        <v>0</v>
      </c>
      <c r="F51" s="396"/>
    </row>
    <row r="52" spans="1:6" s="753" customFormat="1" ht="24.95" customHeight="1">
      <c r="A52" s="37"/>
      <c r="B52" s="142"/>
      <c r="C52" s="265"/>
      <c r="D52" s="142"/>
      <c r="E52" s="57">
        <f t="shared" si="0"/>
        <v>0</v>
      </c>
      <c r="F52" s="396"/>
    </row>
    <row r="53" spans="1:6" s="753" customFormat="1" ht="24.95" customHeight="1">
      <c r="A53" s="37"/>
      <c r="B53" s="142"/>
      <c r="C53" s="265"/>
      <c r="D53" s="142"/>
      <c r="E53" s="57">
        <f t="shared" si="0"/>
        <v>0</v>
      </c>
      <c r="F53" s="396"/>
    </row>
    <row r="54" spans="1:6" s="753" customFormat="1" ht="24.95" customHeight="1">
      <c r="A54" s="37"/>
      <c r="B54" s="142"/>
      <c r="C54" s="265"/>
      <c r="D54" s="142"/>
      <c r="E54" s="57">
        <f t="shared" si="0"/>
        <v>0</v>
      </c>
      <c r="F54" s="396"/>
    </row>
    <row r="55" spans="1:6" s="753" customFormat="1" ht="24.95" customHeight="1">
      <c r="A55" s="37"/>
      <c r="B55" s="142"/>
      <c r="C55" s="265"/>
      <c r="D55" s="142"/>
      <c r="E55" s="57">
        <f t="shared" si="0"/>
        <v>0</v>
      </c>
      <c r="F55" s="396"/>
    </row>
    <row r="56" spans="1:6" s="753" customFormat="1" ht="24.95" customHeight="1">
      <c r="A56" s="37"/>
      <c r="B56" s="142"/>
      <c r="C56" s="265"/>
      <c r="D56" s="142"/>
      <c r="E56" s="57">
        <f t="shared" si="0"/>
        <v>0</v>
      </c>
      <c r="F56" s="396"/>
    </row>
    <row r="57" spans="1:6" s="753" customFormat="1" ht="24.95" customHeight="1">
      <c r="A57" s="37"/>
      <c r="B57" s="142"/>
      <c r="C57" s="265"/>
      <c r="D57" s="142"/>
      <c r="E57" s="57">
        <f t="shared" si="0"/>
        <v>0</v>
      </c>
      <c r="F57" s="396"/>
    </row>
    <row r="58" spans="1:6" s="753" customFormat="1" ht="24.95" customHeight="1">
      <c r="A58" s="37"/>
      <c r="B58" s="142"/>
      <c r="C58" s="265"/>
      <c r="D58" s="142"/>
      <c r="E58" s="57">
        <f t="shared" si="0"/>
        <v>0</v>
      </c>
      <c r="F58" s="396"/>
    </row>
    <row r="59" spans="1:6" s="753" customFormat="1" ht="24.95" customHeight="1">
      <c r="A59" s="37"/>
      <c r="B59" s="142"/>
      <c r="C59" s="265"/>
      <c r="D59" s="142"/>
      <c r="E59" s="57">
        <f t="shared" si="0"/>
        <v>0</v>
      </c>
      <c r="F59" s="396"/>
    </row>
    <row r="60" spans="1:6" s="753" customFormat="1" ht="24.95" customHeight="1">
      <c r="A60" s="37"/>
      <c r="B60" s="142"/>
      <c r="C60" s="265"/>
      <c r="D60" s="142"/>
      <c r="E60" s="57">
        <f t="shared" si="0"/>
        <v>0</v>
      </c>
      <c r="F60" s="396"/>
    </row>
    <row r="61" spans="1:6" s="753" customFormat="1" ht="24.95" customHeight="1">
      <c r="A61" s="37"/>
      <c r="B61" s="142"/>
      <c r="C61" s="265"/>
      <c r="D61" s="142"/>
      <c r="E61" s="57">
        <f t="shared" si="0"/>
        <v>0</v>
      </c>
      <c r="F61" s="396"/>
    </row>
    <row r="62" spans="1:6" s="753" customFormat="1" ht="24.95" customHeight="1">
      <c r="A62" s="37"/>
      <c r="B62" s="142"/>
      <c r="C62" s="265"/>
      <c r="D62" s="142"/>
      <c r="E62" s="57">
        <f t="shared" si="0"/>
        <v>0</v>
      </c>
      <c r="F62" s="396"/>
    </row>
    <row r="63" spans="1:6" s="753" customFormat="1" ht="24.95" customHeight="1">
      <c r="A63" s="37"/>
      <c r="B63" s="142"/>
      <c r="C63" s="265"/>
      <c r="D63" s="142"/>
      <c r="E63" s="57">
        <f t="shared" si="0"/>
        <v>0</v>
      </c>
      <c r="F63" s="396"/>
    </row>
    <row r="64" spans="1:6" s="753" customFormat="1" ht="24.95" customHeight="1">
      <c r="A64" s="37"/>
      <c r="B64" s="142"/>
      <c r="C64" s="265"/>
      <c r="D64" s="142"/>
      <c r="E64" s="57">
        <f t="shared" si="0"/>
        <v>0</v>
      </c>
      <c r="F64" s="396"/>
    </row>
    <row r="65" spans="1:6" s="753" customFormat="1" ht="24.95" customHeight="1">
      <c r="A65" s="37"/>
      <c r="B65" s="142"/>
      <c r="C65" s="265"/>
      <c r="D65" s="142"/>
      <c r="E65" s="57">
        <f t="shared" si="0"/>
        <v>0</v>
      </c>
      <c r="F65" s="396"/>
    </row>
    <row r="66" spans="1:6" ht="24.95" customHeight="1">
      <c r="A66" s="34"/>
      <c r="B66" s="164"/>
      <c r="C66" s="252"/>
      <c r="D66" s="164"/>
      <c r="E66" s="57">
        <f t="shared" si="0"/>
        <v>0</v>
      </c>
      <c r="F66" s="396"/>
    </row>
    <row r="67" spans="1:6" ht="24.95" customHeight="1">
      <c r="A67" s="34"/>
      <c r="B67" s="164"/>
      <c r="C67" s="252"/>
      <c r="D67" s="164"/>
      <c r="E67" s="57">
        <f t="shared" si="0"/>
        <v>0</v>
      </c>
      <c r="F67" s="396"/>
    </row>
    <row r="68" spans="1:6" ht="24.95" customHeight="1">
      <c r="A68" s="39" t="s">
        <v>225</v>
      </c>
      <c r="B68" s="164"/>
      <c r="C68" s="252"/>
      <c r="D68" s="164"/>
      <c r="E68" s="57">
        <f t="shared" si="0"/>
        <v>0</v>
      </c>
      <c r="F68" s="396"/>
    </row>
    <row r="69" spans="1:6" ht="24.95" customHeight="1">
      <c r="A69" s="34"/>
      <c r="B69" s="164"/>
      <c r="C69" s="252"/>
      <c r="D69" s="164"/>
      <c r="E69" s="57">
        <f t="shared" si="0"/>
        <v>0</v>
      </c>
      <c r="F69" s="396"/>
    </row>
    <row r="70" spans="1:6" ht="24.95" customHeight="1">
      <c r="A70" s="40"/>
      <c r="B70" s="198"/>
      <c r="C70" s="252"/>
      <c r="D70" s="198"/>
      <c r="E70" s="57">
        <f t="shared" si="0"/>
        <v>0</v>
      </c>
      <c r="F70" s="396"/>
    </row>
    <row r="71" spans="1:6" ht="24.95" customHeight="1">
      <c r="A71" s="39" t="s">
        <v>226</v>
      </c>
      <c r="B71" s="198"/>
      <c r="C71" s="252"/>
      <c r="D71" s="198"/>
      <c r="E71" s="57">
        <f t="shared" si="0"/>
        <v>0</v>
      </c>
      <c r="F71" s="396"/>
    </row>
    <row r="72" spans="1:6" ht="24.95" customHeight="1">
      <c r="A72" s="40"/>
      <c r="B72" s="198"/>
      <c r="C72" s="252"/>
      <c r="D72" s="198"/>
      <c r="E72" s="57">
        <f t="shared" si="0"/>
        <v>0</v>
      </c>
      <c r="F72" s="396"/>
    </row>
    <row r="73" spans="1:6" ht="24.95" customHeight="1">
      <c r="A73" s="40"/>
      <c r="B73" s="198"/>
      <c r="C73" s="252"/>
      <c r="D73" s="198"/>
      <c r="E73" s="57">
        <f t="shared" si="0"/>
        <v>0</v>
      </c>
      <c r="F73" s="396"/>
    </row>
    <row r="74" spans="1:6" ht="24.95" customHeight="1">
      <c r="A74" s="39" t="s">
        <v>227</v>
      </c>
      <c r="B74" s="198"/>
      <c r="C74" s="252"/>
      <c r="D74" s="198"/>
      <c r="E74" s="57">
        <f t="shared" si="0"/>
        <v>0</v>
      </c>
      <c r="F74" s="396"/>
    </row>
    <row r="75" spans="1:6" ht="24.95" customHeight="1">
      <c r="A75" s="40"/>
      <c r="B75" s="198"/>
      <c r="C75" s="252"/>
      <c r="D75" s="198"/>
      <c r="E75" s="57">
        <f t="shared" si="0"/>
        <v>0</v>
      </c>
      <c r="F75" s="396"/>
    </row>
    <row r="76" spans="1:6" ht="24.95" customHeight="1">
      <c r="A76" s="40"/>
      <c r="B76" s="198"/>
      <c r="C76" s="252"/>
      <c r="D76" s="198"/>
      <c r="E76" s="57">
        <f t="shared" si="0"/>
        <v>0</v>
      </c>
      <c r="F76" s="396"/>
    </row>
    <row r="77" spans="1:6" ht="29.25" customHeight="1">
      <c r="A77" s="35" t="s">
        <v>228</v>
      </c>
      <c r="B77" s="198"/>
      <c r="C77" s="252"/>
      <c r="D77" s="198"/>
      <c r="E77" s="57">
        <f t="shared" si="0"/>
        <v>0</v>
      </c>
      <c r="F77" s="396"/>
    </row>
    <row r="78" spans="1:6" ht="24.95" customHeight="1">
      <c r="A78" s="40"/>
      <c r="B78" s="198"/>
      <c r="C78" s="252"/>
      <c r="D78" s="198"/>
      <c r="E78" s="57">
        <f t="shared" si="0"/>
        <v>0</v>
      </c>
      <c r="F78" s="396"/>
    </row>
    <row r="79" spans="1:6" ht="24.95" customHeight="1">
      <c r="A79" s="40"/>
      <c r="B79" s="198"/>
      <c r="C79" s="252"/>
      <c r="D79" s="198"/>
      <c r="E79" s="57">
        <f t="shared" si="0"/>
        <v>0</v>
      </c>
      <c r="F79" s="396"/>
    </row>
    <row r="80" spans="1:6" ht="24.95" customHeight="1">
      <c r="A80" s="40"/>
      <c r="B80" s="198"/>
      <c r="C80" s="252"/>
      <c r="D80" s="198"/>
      <c r="E80" s="57">
        <f t="shared" si="0"/>
        <v>0</v>
      </c>
      <c r="F80" s="396"/>
    </row>
    <row r="81" spans="1:6" ht="24.95" customHeight="1">
      <c r="A81" s="40"/>
      <c r="B81" s="198"/>
      <c r="C81" s="252"/>
      <c r="D81" s="198"/>
      <c r="E81" s="57">
        <f t="shared" si="0"/>
        <v>0</v>
      </c>
      <c r="F81" s="396"/>
    </row>
    <row r="82" spans="1:6" ht="24.95" customHeight="1">
      <c r="A82" s="40"/>
      <c r="B82" s="198"/>
      <c r="C82" s="252"/>
      <c r="D82" s="198"/>
      <c r="E82" s="57">
        <f t="shared" si="0"/>
        <v>0</v>
      </c>
      <c r="F82" s="396"/>
    </row>
    <row r="83" spans="1:6" ht="24.95" customHeight="1">
      <c r="A83" s="40"/>
      <c r="B83" s="198"/>
      <c r="C83" s="252"/>
      <c r="D83" s="198"/>
      <c r="E83" s="57">
        <f t="shared" si="0"/>
        <v>0</v>
      </c>
      <c r="F83" s="396"/>
    </row>
    <row r="84" spans="1:6" ht="24.95" customHeight="1">
      <c r="A84" s="40"/>
      <c r="B84" s="198"/>
      <c r="C84" s="252"/>
      <c r="D84" s="198"/>
      <c r="E84" s="57">
        <f t="shared" si="0"/>
        <v>0</v>
      </c>
      <c r="F84" s="396"/>
    </row>
    <row r="85" spans="1:6" ht="24.95" customHeight="1">
      <c r="A85" s="40"/>
      <c r="B85" s="198"/>
      <c r="C85" s="252"/>
      <c r="D85" s="198"/>
      <c r="E85" s="57">
        <f t="shared" si="0"/>
        <v>0</v>
      </c>
      <c r="F85" s="396"/>
    </row>
    <row r="86" spans="1:6" ht="24.95" customHeight="1">
      <c r="A86" s="40"/>
      <c r="B86" s="198"/>
      <c r="C86" s="252"/>
      <c r="D86" s="198"/>
      <c r="E86" s="57">
        <f t="shared" si="0"/>
        <v>0</v>
      </c>
      <c r="F86" s="396"/>
    </row>
    <row r="87" spans="1:6" ht="24.95" customHeight="1">
      <c r="A87" s="40"/>
      <c r="B87" s="198"/>
      <c r="C87" s="252"/>
      <c r="D87" s="198"/>
      <c r="E87" s="57">
        <f t="shared" si="0"/>
        <v>0</v>
      </c>
      <c r="F87" s="396"/>
    </row>
    <row r="88" spans="1:6" ht="24.95" customHeight="1">
      <c r="A88" s="40"/>
      <c r="B88" s="198"/>
      <c r="C88" s="252"/>
      <c r="D88" s="198"/>
      <c r="E88" s="57">
        <f t="shared" si="0"/>
        <v>0</v>
      </c>
      <c r="F88" s="396"/>
    </row>
    <row r="89" spans="1:6" ht="24.95" customHeight="1">
      <c r="A89" s="40"/>
      <c r="B89" s="198"/>
      <c r="C89" s="252"/>
      <c r="D89" s="198"/>
      <c r="E89" s="57">
        <f t="shared" si="0"/>
        <v>0</v>
      </c>
      <c r="F89" s="396"/>
    </row>
    <row r="90" spans="1:6" ht="24.95" customHeight="1">
      <c r="A90" s="40"/>
      <c r="B90" s="198"/>
      <c r="C90" s="252"/>
      <c r="D90" s="198"/>
      <c r="E90" s="57">
        <f t="shared" si="0"/>
        <v>0</v>
      </c>
      <c r="F90" s="396"/>
    </row>
    <row r="91" spans="1:6" ht="24.95" customHeight="1">
      <c r="A91" s="40"/>
      <c r="B91" s="198"/>
      <c r="C91" s="252"/>
      <c r="D91" s="198"/>
      <c r="E91" s="57">
        <f t="shared" si="0"/>
        <v>0</v>
      </c>
      <c r="F91" s="396"/>
    </row>
    <row r="92" spans="1:6" ht="24.95" customHeight="1">
      <c r="A92" s="39" t="s">
        <v>229</v>
      </c>
      <c r="B92" s="198"/>
      <c r="C92" s="252"/>
      <c r="D92" s="198"/>
      <c r="E92" s="57">
        <f t="shared" si="0"/>
        <v>0</v>
      </c>
      <c r="F92" s="396"/>
    </row>
    <row r="93" spans="1:6" ht="24.95" customHeight="1">
      <c r="A93" s="40"/>
      <c r="B93" s="198"/>
      <c r="C93" s="252"/>
      <c r="D93" s="198"/>
      <c r="E93" s="57">
        <f t="shared" si="0"/>
        <v>0</v>
      </c>
      <c r="F93" s="396"/>
    </row>
    <row r="94" spans="1:6" ht="24.95" customHeight="1">
      <c r="A94" s="40"/>
      <c r="B94" s="198"/>
      <c r="C94" s="252"/>
      <c r="D94" s="198"/>
      <c r="E94" s="57">
        <f t="shared" si="0"/>
        <v>0</v>
      </c>
      <c r="F94" s="396"/>
    </row>
    <row r="95" spans="1:6" ht="24.95" customHeight="1">
      <c r="A95" s="40"/>
      <c r="B95" s="198"/>
      <c r="C95" s="252"/>
      <c r="D95" s="198"/>
      <c r="E95" s="57">
        <f t="shared" si="0"/>
        <v>0</v>
      </c>
      <c r="F95" s="396"/>
    </row>
    <row r="96" spans="1:6" ht="24.95" customHeight="1">
      <c r="A96" s="40"/>
      <c r="B96" s="198"/>
      <c r="C96" s="252"/>
      <c r="D96" s="198"/>
      <c r="E96" s="57">
        <f t="shared" si="0"/>
        <v>0</v>
      </c>
      <c r="F96" s="396"/>
    </row>
    <row r="97" spans="1:6" ht="24.95" customHeight="1">
      <c r="A97" s="40"/>
      <c r="B97" s="198"/>
      <c r="C97" s="252"/>
      <c r="D97" s="198"/>
      <c r="E97" s="57">
        <f t="shared" si="0"/>
        <v>0</v>
      </c>
      <c r="F97" s="396"/>
    </row>
    <row r="98" spans="1:6" ht="24.95" customHeight="1">
      <c r="A98" s="40"/>
      <c r="B98" s="198"/>
      <c r="C98" s="252"/>
      <c r="D98" s="198"/>
      <c r="E98" s="57">
        <f t="shared" si="0"/>
        <v>0</v>
      </c>
      <c r="F98" s="396"/>
    </row>
    <row r="99" spans="1:6" ht="24.95" customHeight="1">
      <c r="A99" s="40"/>
      <c r="B99" s="198"/>
      <c r="C99" s="252"/>
      <c r="D99" s="198"/>
      <c r="E99" s="57">
        <f t="shared" si="0"/>
        <v>0</v>
      </c>
      <c r="F99" s="396"/>
    </row>
    <row r="100" spans="1:6" ht="24.95" customHeight="1">
      <c r="A100" s="40"/>
      <c r="B100" s="198"/>
      <c r="C100" s="252"/>
      <c r="D100" s="198"/>
      <c r="E100" s="57">
        <f t="shared" si="0"/>
        <v>0</v>
      </c>
      <c r="F100" s="396"/>
    </row>
    <row r="101" spans="1:6" ht="24.95" customHeight="1">
      <c r="A101" s="40"/>
      <c r="B101" s="198"/>
      <c r="C101" s="252"/>
      <c r="D101" s="198"/>
      <c r="E101" s="57">
        <f t="shared" si="0"/>
        <v>0</v>
      </c>
      <c r="F101" s="396"/>
    </row>
    <row r="102" spans="1:6" ht="24.95" customHeight="1">
      <c r="A102" s="40"/>
      <c r="B102" s="198"/>
      <c r="C102" s="252"/>
      <c r="D102" s="198"/>
      <c r="E102" s="57">
        <f t="shared" si="0"/>
        <v>0</v>
      </c>
      <c r="F102" s="396"/>
    </row>
    <row r="103" spans="1:6" ht="24.95" customHeight="1">
      <c r="A103" s="40"/>
      <c r="B103" s="198"/>
      <c r="C103" s="252"/>
      <c r="D103" s="198"/>
      <c r="E103" s="57">
        <f t="shared" si="0"/>
        <v>0</v>
      </c>
      <c r="F103" s="396"/>
    </row>
    <row r="104" spans="1:6" ht="24.95" customHeight="1">
      <c r="A104" s="40"/>
      <c r="B104" s="198"/>
      <c r="C104" s="252"/>
      <c r="D104" s="198"/>
      <c r="E104" s="57">
        <f t="shared" si="0"/>
        <v>0</v>
      </c>
      <c r="F104" s="396"/>
    </row>
    <row r="105" spans="1:6" ht="24.95" customHeight="1">
      <c r="A105" s="40"/>
      <c r="B105" s="198"/>
      <c r="C105" s="252"/>
      <c r="D105" s="198"/>
      <c r="E105" s="57">
        <f t="shared" si="0"/>
        <v>0</v>
      </c>
      <c r="F105" s="396"/>
    </row>
    <row r="106" spans="1:6" ht="24.95" customHeight="1">
      <c r="A106" s="32" t="s">
        <v>230</v>
      </c>
      <c r="B106" s="198"/>
      <c r="C106" s="252"/>
      <c r="D106" s="198"/>
      <c r="E106" s="57">
        <f t="shared" si="0"/>
        <v>0</v>
      </c>
      <c r="F106" s="396"/>
    </row>
    <row r="107" spans="1:6" ht="24.95" customHeight="1">
      <c r="A107" s="33"/>
      <c r="B107" s="198"/>
      <c r="C107" s="252"/>
      <c r="D107" s="198"/>
      <c r="E107" s="57">
        <f t="shared" si="0"/>
        <v>0</v>
      </c>
      <c r="F107" s="396"/>
    </row>
    <row r="108" spans="1:6" ht="24.95" customHeight="1">
      <c r="A108" s="33"/>
      <c r="B108" s="198"/>
      <c r="C108" s="252"/>
      <c r="D108" s="198"/>
      <c r="E108" s="57">
        <f t="shared" si="0"/>
        <v>0</v>
      </c>
      <c r="F108" s="396"/>
    </row>
    <row r="109" spans="1:6" ht="24.95" customHeight="1">
      <c r="A109" s="33"/>
      <c r="B109" s="198"/>
      <c r="C109" s="252"/>
      <c r="D109" s="198"/>
      <c r="E109" s="57">
        <f t="shared" si="0"/>
        <v>0</v>
      </c>
      <c r="F109" s="396"/>
    </row>
    <row r="110" spans="1:6" ht="24.95" customHeight="1">
      <c r="A110" s="33"/>
      <c r="B110" s="198"/>
      <c r="C110" s="252"/>
      <c r="D110" s="198"/>
      <c r="E110" s="57">
        <f t="shared" si="0"/>
        <v>0</v>
      </c>
      <c r="F110" s="396"/>
    </row>
    <row r="111" spans="1:6" ht="24.95" customHeight="1">
      <c r="A111" s="33"/>
      <c r="B111" s="198"/>
      <c r="C111" s="252"/>
      <c r="D111" s="198"/>
      <c r="E111" s="57">
        <f t="shared" si="0"/>
        <v>0</v>
      </c>
      <c r="F111" s="396"/>
    </row>
    <row r="112" spans="1:6" ht="24.95" customHeight="1">
      <c r="A112" s="33"/>
      <c r="B112" s="198"/>
      <c r="C112" s="252"/>
      <c r="D112" s="198"/>
      <c r="E112" s="57">
        <f t="shared" si="0"/>
        <v>0</v>
      </c>
      <c r="F112" s="396"/>
    </row>
    <row r="113" spans="1:6" ht="24.95" customHeight="1">
      <c r="A113" s="33"/>
      <c r="B113" s="198"/>
      <c r="C113" s="252"/>
      <c r="D113" s="198"/>
      <c r="E113" s="57">
        <f t="shared" si="0"/>
        <v>0</v>
      </c>
      <c r="F113" s="396"/>
    </row>
    <row r="114" spans="1:6" ht="24.95" customHeight="1">
      <c r="A114" s="33"/>
      <c r="B114" s="198"/>
      <c r="C114" s="252"/>
      <c r="D114" s="198"/>
      <c r="E114" s="57">
        <f t="shared" si="0"/>
        <v>0</v>
      </c>
      <c r="F114" s="396"/>
    </row>
    <row r="115" spans="1:6" ht="24.95" customHeight="1">
      <c r="A115" s="33"/>
      <c r="B115" s="198"/>
      <c r="C115" s="252"/>
      <c r="D115" s="198"/>
      <c r="E115" s="57">
        <f t="shared" si="0"/>
        <v>0</v>
      </c>
      <c r="F115" s="396"/>
    </row>
    <row r="116" spans="1:6" ht="24.95" customHeight="1">
      <c r="A116" s="33"/>
      <c r="B116" s="198"/>
      <c r="C116" s="252"/>
      <c r="D116" s="198"/>
      <c r="E116" s="57">
        <f t="shared" si="0"/>
        <v>0</v>
      </c>
      <c r="F116" s="396"/>
    </row>
    <row r="117" spans="1:6" ht="24.95" customHeight="1">
      <c r="A117" s="33"/>
      <c r="B117" s="198"/>
      <c r="C117" s="252"/>
      <c r="D117" s="198"/>
      <c r="E117" s="57">
        <f t="shared" si="0"/>
        <v>0</v>
      </c>
      <c r="F117" s="396"/>
    </row>
    <row r="118" spans="1:6" ht="24.95" customHeight="1">
      <c r="A118" s="33"/>
      <c r="B118" s="198"/>
      <c r="C118" s="252"/>
      <c r="D118" s="198"/>
      <c r="E118" s="57">
        <f t="shared" si="0"/>
        <v>0</v>
      </c>
      <c r="F118" s="396"/>
    </row>
    <row r="119" spans="1:6" ht="24.95" customHeight="1">
      <c r="A119" s="33"/>
      <c r="B119" s="198"/>
      <c r="C119" s="252"/>
      <c r="D119" s="198"/>
      <c r="E119" s="57">
        <f t="shared" si="0"/>
        <v>0</v>
      </c>
      <c r="F119" s="396"/>
    </row>
    <row r="120" spans="1:6" ht="24.95" customHeight="1">
      <c r="A120" s="33"/>
      <c r="B120" s="198"/>
      <c r="C120" s="252"/>
      <c r="D120" s="198"/>
      <c r="E120" s="57">
        <f t="shared" si="0"/>
        <v>0</v>
      </c>
      <c r="F120" s="396"/>
    </row>
    <row r="121" spans="1:6" ht="24.95" customHeight="1">
      <c r="A121" s="33"/>
      <c r="B121" s="198"/>
      <c r="C121" s="252"/>
      <c r="D121" s="198"/>
      <c r="E121" s="57">
        <f t="shared" si="0"/>
        <v>0</v>
      </c>
      <c r="F121" s="396"/>
    </row>
    <row r="122" spans="1:6" ht="24.95" customHeight="1">
      <c r="A122" s="33"/>
      <c r="B122" s="198"/>
      <c r="C122" s="252"/>
      <c r="D122" s="198"/>
      <c r="E122" s="57">
        <f t="shared" si="0"/>
        <v>0</v>
      </c>
      <c r="F122" s="396"/>
    </row>
    <row r="123" spans="1:6" ht="24.95" customHeight="1">
      <c r="A123" s="33"/>
      <c r="B123" s="198"/>
      <c r="C123" s="252"/>
      <c r="D123" s="198"/>
      <c r="E123" s="57">
        <f t="shared" si="0"/>
        <v>0</v>
      </c>
      <c r="F123" s="396"/>
    </row>
    <row r="124" spans="1:6" ht="24.95" customHeight="1">
      <c r="A124" s="33"/>
      <c r="B124" s="198"/>
      <c r="C124" s="252"/>
      <c r="D124" s="198"/>
      <c r="E124" s="57">
        <f t="shared" si="0"/>
        <v>0</v>
      </c>
      <c r="F124" s="396"/>
    </row>
    <row r="125" spans="1:6" ht="24.95" customHeight="1">
      <c r="A125" s="33"/>
      <c r="B125" s="198"/>
      <c r="C125" s="252"/>
      <c r="D125" s="198"/>
      <c r="E125" s="57">
        <f t="shared" si="0"/>
        <v>0</v>
      </c>
      <c r="F125" s="396"/>
    </row>
    <row r="126" spans="1:6" ht="24.95" customHeight="1">
      <c r="A126" s="33"/>
      <c r="B126" s="198"/>
      <c r="C126" s="252"/>
      <c r="D126" s="198"/>
      <c r="E126" s="57">
        <f t="shared" si="0"/>
        <v>0</v>
      </c>
      <c r="F126" s="396"/>
    </row>
    <row r="127" spans="1:6" ht="24.95" customHeight="1">
      <c r="A127" s="33"/>
      <c r="B127" s="198"/>
      <c r="C127" s="252"/>
      <c r="D127" s="198"/>
      <c r="E127" s="57">
        <f t="shared" si="0"/>
        <v>0</v>
      </c>
      <c r="F127" s="396"/>
    </row>
    <row r="128" spans="1:6" ht="24.95" customHeight="1">
      <c r="A128" s="33"/>
      <c r="B128" s="198"/>
      <c r="C128" s="252"/>
      <c r="D128" s="198"/>
      <c r="E128" s="57">
        <f t="shared" si="0"/>
        <v>0</v>
      </c>
      <c r="F128" s="396"/>
    </row>
    <row r="129" spans="1:6" ht="24.95" customHeight="1">
      <c r="A129" s="33"/>
      <c r="B129" s="198"/>
      <c r="C129" s="252"/>
      <c r="D129" s="198"/>
      <c r="E129" s="57">
        <f t="shared" si="0"/>
        <v>0</v>
      </c>
      <c r="F129" s="396"/>
    </row>
    <row r="130" spans="1:6" ht="24.95" customHeight="1">
      <c r="A130" s="33"/>
      <c r="B130" s="198"/>
      <c r="C130" s="252"/>
      <c r="D130" s="198"/>
      <c r="E130" s="57">
        <f t="shared" si="0"/>
        <v>0</v>
      </c>
      <c r="F130" s="396"/>
    </row>
    <row r="131" spans="1:6" ht="24.95" customHeight="1">
      <c r="A131" s="33"/>
      <c r="B131" s="198"/>
      <c r="C131" s="252"/>
      <c r="D131" s="198"/>
      <c r="E131" s="57">
        <f t="shared" si="0"/>
        <v>0</v>
      </c>
      <c r="F131" s="396"/>
    </row>
    <row r="132" spans="1:6" ht="24.95" customHeight="1">
      <c r="A132" s="33"/>
      <c r="B132" s="198"/>
      <c r="C132" s="252"/>
      <c r="D132" s="198"/>
      <c r="E132" s="57">
        <f t="shared" si="0"/>
        <v>0</v>
      </c>
      <c r="F132" s="396"/>
    </row>
    <row r="133" spans="1:6" ht="24.95" customHeight="1">
      <c r="A133" s="33"/>
      <c r="B133" s="198"/>
      <c r="C133" s="252"/>
      <c r="D133" s="198"/>
      <c r="E133" s="57">
        <f t="shared" si="0"/>
        <v>0</v>
      </c>
      <c r="F133" s="396"/>
    </row>
    <row r="134" spans="1:6" ht="24.95" customHeight="1">
      <c r="A134" s="33"/>
      <c r="B134" s="198"/>
      <c r="C134" s="252"/>
      <c r="D134" s="198"/>
      <c r="E134" s="57">
        <f t="shared" si="0"/>
        <v>0</v>
      </c>
      <c r="F134" s="396"/>
    </row>
    <row r="135" spans="1:6" ht="24.95" customHeight="1">
      <c r="A135" s="33"/>
      <c r="B135" s="198"/>
      <c r="C135" s="252"/>
      <c r="D135" s="198"/>
      <c r="E135" s="57">
        <f t="shared" si="0"/>
        <v>0</v>
      </c>
      <c r="F135" s="396"/>
    </row>
    <row r="136" spans="1:6" ht="24.95" customHeight="1">
      <c r="A136" s="33"/>
      <c r="B136" s="198"/>
      <c r="C136" s="252"/>
      <c r="D136" s="198"/>
      <c r="E136" s="57">
        <f t="shared" si="0"/>
        <v>0</v>
      </c>
      <c r="F136" s="396"/>
    </row>
    <row r="137" spans="1:6" ht="24.95" customHeight="1">
      <c r="A137" s="33"/>
      <c r="B137" s="198"/>
      <c r="C137" s="252"/>
      <c r="D137" s="198"/>
      <c r="E137" s="57">
        <f t="shared" si="0"/>
        <v>0</v>
      </c>
      <c r="F137" s="396"/>
    </row>
    <row r="138" spans="1:6" ht="24.95" customHeight="1">
      <c r="A138" s="33"/>
      <c r="B138" s="198"/>
      <c r="C138" s="252"/>
      <c r="D138" s="198"/>
      <c r="E138" s="57">
        <f t="shared" si="0"/>
        <v>0</v>
      </c>
      <c r="F138" s="396"/>
    </row>
    <row r="139" spans="1:6" ht="24.95" customHeight="1">
      <c r="A139" s="33"/>
      <c r="B139" s="198"/>
      <c r="C139" s="252"/>
      <c r="D139" s="198"/>
      <c r="E139" s="57">
        <f t="shared" si="0"/>
        <v>0</v>
      </c>
      <c r="F139" s="396"/>
    </row>
    <row r="140" spans="1:6" ht="24.95" customHeight="1">
      <c r="A140" s="34"/>
      <c r="B140" s="198"/>
      <c r="C140" s="252"/>
      <c r="D140" s="198"/>
      <c r="E140" s="57">
        <f t="shared" si="0"/>
        <v>0</v>
      </c>
      <c r="F140" s="396"/>
    </row>
    <row r="141" spans="1:6" ht="24.95" customHeight="1">
      <c r="A141" s="44"/>
      <c r="B141" s="176"/>
      <c r="C141" s="254"/>
      <c r="D141" s="176"/>
      <c r="E141" s="57">
        <f t="shared" si="0"/>
        <v>0</v>
      </c>
      <c r="F141" s="396"/>
    </row>
    <row r="142" spans="1:6" ht="24.95" customHeight="1">
      <c r="A142" s="32" t="s">
        <v>231</v>
      </c>
      <c r="B142" s="140"/>
      <c r="C142" s="265"/>
      <c r="D142" s="140"/>
      <c r="E142" s="294">
        <f t="shared" si="0"/>
        <v>0</v>
      </c>
      <c r="F142" s="396" t="s">
        <v>340</v>
      </c>
    </row>
    <row r="143" spans="1:6" ht="24.95" customHeight="1">
      <c r="A143" s="260"/>
      <c r="B143" s="164"/>
      <c r="C143" s="252"/>
      <c r="D143" s="164"/>
      <c r="E143" s="57">
        <f t="shared" si="0"/>
        <v>0</v>
      </c>
      <c r="F143" s="396"/>
    </row>
    <row r="144" spans="1:6" ht="24.95" customHeight="1">
      <c r="A144" s="259"/>
      <c r="B144" s="198"/>
      <c r="C144" s="258"/>
      <c r="D144" s="198"/>
      <c r="E144" s="57">
        <f t="shared" si="0"/>
        <v>0</v>
      </c>
      <c r="F144" s="396"/>
    </row>
    <row r="145" spans="1:6" ht="24.95" customHeight="1">
      <c r="A145" s="261"/>
      <c r="B145" s="176"/>
      <c r="C145" s="254"/>
      <c r="D145" s="176"/>
      <c r="E145" s="290">
        <f t="shared" si="0"/>
        <v>0</v>
      </c>
      <c r="F145" s="396"/>
    </row>
    <row r="146" spans="1:6" ht="54" customHeight="1">
      <c r="A146" s="35" t="s">
        <v>232</v>
      </c>
      <c r="B146" s="140"/>
      <c r="C146" s="265"/>
      <c r="D146" s="140"/>
      <c r="E146" s="295">
        <f t="shared" si="0"/>
        <v>0</v>
      </c>
      <c r="F146" s="397" t="s">
        <v>414</v>
      </c>
    </row>
    <row r="147" spans="1:6" ht="24.95" customHeight="1">
      <c r="A147" s="260"/>
      <c r="B147" s="164"/>
      <c r="C147" s="252"/>
      <c r="D147" s="164"/>
      <c r="E147" s="57">
        <f t="shared" si="0"/>
        <v>0</v>
      </c>
      <c r="F147" s="397"/>
    </row>
    <row r="148" spans="1:6" ht="24.95" customHeight="1">
      <c r="A148" s="260"/>
      <c r="B148" s="164"/>
      <c r="C148" s="252"/>
      <c r="D148" s="164"/>
      <c r="E148" s="57">
        <f t="shared" si="0"/>
        <v>0</v>
      </c>
      <c r="F148" s="397"/>
    </row>
    <row r="149" spans="1:6" ht="24.95" customHeight="1">
      <c r="A149" s="260"/>
      <c r="B149" s="164"/>
      <c r="C149" s="252"/>
      <c r="D149" s="164"/>
      <c r="E149" s="57">
        <f t="shared" si="0"/>
        <v>0</v>
      </c>
      <c r="F149" s="397"/>
    </row>
    <row r="150" spans="1:6" ht="24.95" customHeight="1">
      <c r="A150" s="260"/>
      <c r="B150" s="164"/>
      <c r="C150" s="252"/>
      <c r="D150" s="164"/>
      <c r="E150" s="57">
        <f t="shared" si="0"/>
        <v>0</v>
      </c>
      <c r="F150" s="397"/>
    </row>
    <row r="151" spans="1:6" ht="24.95" customHeight="1">
      <c r="A151" s="260"/>
      <c r="B151" s="164"/>
      <c r="C151" s="252"/>
      <c r="D151" s="164"/>
      <c r="E151" s="57">
        <f t="shared" si="0"/>
        <v>0</v>
      </c>
      <c r="F151" s="397"/>
    </row>
    <row r="152" spans="1:6" ht="24.95" customHeight="1">
      <c r="A152" s="260"/>
      <c r="B152" s="164"/>
      <c r="C152" s="252"/>
      <c r="D152" s="164"/>
      <c r="E152" s="57">
        <f t="shared" si="0"/>
        <v>0</v>
      </c>
      <c r="F152" s="397"/>
    </row>
    <row r="153" spans="1:6" ht="24.95" customHeight="1">
      <c r="A153" s="260"/>
      <c r="B153" s="164"/>
      <c r="C153" s="252"/>
      <c r="D153" s="164"/>
      <c r="E153" s="57">
        <f t="shared" si="0"/>
        <v>0</v>
      </c>
      <c r="F153" s="397"/>
    </row>
    <row r="154" spans="1:6" ht="24.95" customHeight="1">
      <c r="A154" s="260"/>
      <c r="B154" s="164"/>
      <c r="C154" s="252"/>
      <c r="D154" s="164"/>
      <c r="E154" s="57">
        <f t="shared" si="0"/>
        <v>0</v>
      </c>
      <c r="F154" s="397"/>
    </row>
    <row r="155" spans="1:6" ht="24.95" customHeight="1">
      <c r="A155" s="260"/>
      <c r="B155" s="164"/>
      <c r="C155" s="252"/>
      <c r="D155" s="164"/>
      <c r="E155" s="57">
        <f t="shared" si="0"/>
        <v>0</v>
      </c>
      <c r="F155" s="397"/>
    </row>
    <row r="156" spans="1:6" ht="24.95" customHeight="1">
      <c r="A156" s="260"/>
      <c r="B156" s="164"/>
      <c r="C156" s="252"/>
      <c r="D156" s="164"/>
      <c r="E156" s="57">
        <f t="shared" si="0"/>
        <v>0</v>
      </c>
      <c r="F156" s="397"/>
    </row>
    <row r="157" spans="1:6" ht="24.95" customHeight="1">
      <c r="A157" s="260"/>
      <c r="B157" s="164"/>
      <c r="C157" s="252"/>
      <c r="D157" s="164"/>
      <c r="E157" s="57">
        <f t="shared" si="0"/>
        <v>0</v>
      </c>
      <c r="F157" s="397"/>
    </row>
    <row r="158" spans="1:6" ht="24.95" customHeight="1">
      <c r="A158" s="261"/>
      <c r="B158" s="176"/>
      <c r="C158" s="254"/>
      <c r="D158" s="176"/>
      <c r="E158" s="290">
        <f t="shared" si="0"/>
        <v>0</v>
      </c>
      <c r="F158" s="397"/>
    </row>
    <row r="159" spans="1:6" ht="52.5" customHeight="1">
      <c r="A159" s="41" t="s">
        <v>444</v>
      </c>
      <c r="B159" s="266"/>
      <c r="C159" s="265"/>
      <c r="D159" s="140"/>
      <c r="E159" s="295">
        <f t="shared" ref="E159:E175" si="1">D159</f>
        <v>0</v>
      </c>
      <c r="F159" s="403" t="s">
        <v>415</v>
      </c>
    </row>
    <row r="160" spans="1:6" ht="24.95" customHeight="1">
      <c r="A160" s="260" t="s">
        <v>450</v>
      </c>
      <c r="B160" s="164"/>
      <c r="C160" s="252"/>
      <c r="D160" s="164"/>
      <c r="E160" s="57">
        <f t="shared" si="1"/>
        <v>0</v>
      </c>
      <c r="F160" s="404"/>
    </row>
    <row r="161" spans="1:6" ht="24.95" customHeight="1">
      <c r="A161" s="260" t="s">
        <v>451</v>
      </c>
      <c r="B161" s="164"/>
      <c r="C161" s="252"/>
      <c r="D161" s="164"/>
      <c r="E161" s="57">
        <f t="shared" si="1"/>
        <v>0</v>
      </c>
      <c r="F161" s="404"/>
    </row>
    <row r="162" spans="1:6" ht="24.95" customHeight="1">
      <c r="A162" s="260" t="s">
        <v>452</v>
      </c>
      <c r="B162" s="164"/>
      <c r="C162" s="252"/>
      <c r="D162" s="164"/>
      <c r="E162" s="57">
        <f t="shared" si="1"/>
        <v>0</v>
      </c>
      <c r="F162" s="404"/>
    </row>
    <row r="163" spans="1:6" ht="24.95" customHeight="1">
      <c r="A163" s="260" t="s">
        <v>453</v>
      </c>
      <c r="B163" s="164"/>
      <c r="C163" s="252"/>
      <c r="D163" s="164"/>
      <c r="E163" s="57">
        <f t="shared" si="1"/>
        <v>0</v>
      </c>
      <c r="F163" s="404"/>
    </row>
    <row r="164" spans="1:6" ht="24.95" customHeight="1">
      <c r="A164" s="260" t="s">
        <v>454</v>
      </c>
      <c r="B164" s="164"/>
      <c r="C164" s="252"/>
      <c r="D164" s="164"/>
      <c r="E164" s="57">
        <f t="shared" si="1"/>
        <v>0</v>
      </c>
      <c r="F164" s="404"/>
    </row>
    <row r="165" spans="1:6" ht="55.5" customHeight="1">
      <c r="A165" s="335" t="s">
        <v>455</v>
      </c>
      <c r="B165" s="164"/>
      <c r="C165" s="252"/>
      <c r="D165" s="164"/>
      <c r="E165" s="57">
        <f t="shared" si="1"/>
        <v>0</v>
      </c>
      <c r="F165" s="404"/>
    </row>
    <row r="166" spans="1:6" ht="30" customHeight="1">
      <c r="A166" s="260" t="s">
        <v>456</v>
      </c>
      <c r="B166" s="164"/>
      <c r="C166" s="252"/>
      <c r="D166" s="164"/>
      <c r="E166" s="57">
        <f t="shared" si="1"/>
        <v>0</v>
      </c>
      <c r="F166" s="404"/>
    </row>
    <row r="167" spans="1:6" ht="24.95" customHeight="1">
      <c r="A167" s="260"/>
      <c r="B167" s="164"/>
      <c r="C167" s="252"/>
      <c r="D167" s="164"/>
      <c r="E167" s="57">
        <f t="shared" si="1"/>
        <v>0</v>
      </c>
      <c r="F167" s="404"/>
    </row>
    <row r="168" spans="1:6" ht="24.95" customHeight="1">
      <c r="A168" s="260"/>
      <c r="B168" s="164"/>
      <c r="C168" s="252"/>
      <c r="D168" s="164"/>
      <c r="E168" s="57">
        <f t="shared" si="1"/>
        <v>0</v>
      </c>
      <c r="F168" s="404"/>
    </row>
    <row r="169" spans="1:6" ht="24.95" customHeight="1">
      <c r="A169" s="260"/>
      <c r="B169" s="164"/>
      <c r="C169" s="252"/>
      <c r="D169" s="164"/>
      <c r="E169" s="57">
        <f t="shared" si="1"/>
        <v>0</v>
      </c>
      <c r="F169" s="404"/>
    </row>
    <row r="170" spans="1:6" ht="24.95" customHeight="1">
      <c r="A170" s="261"/>
      <c r="B170" s="176"/>
      <c r="C170" s="254"/>
      <c r="D170" s="176"/>
      <c r="E170" s="290">
        <f t="shared" si="1"/>
        <v>0</v>
      </c>
      <c r="F170" s="405"/>
    </row>
    <row r="171" spans="1:6" ht="51" customHeight="1">
      <c r="A171" s="42" t="s">
        <v>233</v>
      </c>
      <c r="B171" s="266"/>
      <c r="C171" s="267"/>
      <c r="D171" s="140"/>
      <c r="E171" s="295">
        <f t="shared" si="1"/>
        <v>0</v>
      </c>
      <c r="F171" s="403" t="s">
        <v>341</v>
      </c>
    </row>
    <row r="172" spans="1:6" ht="24.95" customHeight="1">
      <c r="A172" s="260"/>
      <c r="B172" s="164"/>
      <c r="C172" s="252"/>
      <c r="D172" s="164"/>
      <c r="E172" s="57">
        <f t="shared" si="1"/>
        <v>0</v>
      </c>
      <c r="F172" s="404"/>
    </row>
    <row r="173" spans="1:6" ht="24.95" customHeight="1">
      <c r="A173" s="260"/>
      <c r="B173" s="164"/>
      <c r="C173" s="252"/>
      <c r="D173" s="164"/>
      <c r="E173" s="57">
        <f t="shared" si="1"/>
        <v>0</v>
      </c>
      <c r="F173" s="404"/>
    </row>
    <row r="174" spans="1:6" ht="24.95" customHeight="1">
      <c r="A174" s="260"/>
      <c r="B174" s="164"/>
      <c r="C174" s="252"/>
      <c r="D174" s="164"/>
      <c r="E174" s="57">
        <f t="shared" si="1"/>
        <v>0</v>
      </c>
      <c r="F174" s="404"/>
    </row>
    <row r="175" spans="1:6" ht="24.95" customHeight="1">
      <c r="A175" s="261"/>
      <c r="B175" s="176"/>
      <c r="C175" s="268"/>
      <c r="D175" s="176"/>
      <c r="E175" s="57">
        <f t="shared" si="1"/>
        <v>0</v>
      </c>
      <c r="F175" s="405"/>
    </row>
    <row r="176" spans="1:6" ht="24.95" customHeight="1">
      <c r="A176" s="236" t="s">
        <v>404</v>
      </c>
      <c r="B176" s="408"/>
      <c r="C176" s="408"/>
      <c r="D176" s="409"/>
      <c r="E176" s="72">
        <f>SUM(E4:E175)/26</f>
        <v>0</v>
      </c>
      <c r="F176" s="45"/>
    </row>
    <row r="177" spans="1:6">
      <c r="A177" s="46" t="s">
        <v>56</v>
      </c>
      <c r="B177" s="1"/>
      <c r="C177" s="1"/>
      <c r="D177" s="1"/>
      <c r="E177" s="47"/>
      <c r="F177" s="48"/>
    </row>
    <row r="178" spans="1:6">
      <c r="A178" s="46" t="s">
        <v>57</v>
      </c>
      <c r="D178" s="1"/>
      <c r="E178" s="47"/>
      <c r="F178" s="48"/>
    </row>
    <row r="180" spans="1:6">
      <c r="A180" s="29" t="s">
        <v>50</v>
      </c>
      <c r="B180" s="29" t="s">
        <v>51</v>
      </c>
      <c r="C180" s="29" t="s">
        <v>52</v>
      </c>
      <c r="D180" s="30" t="s">
        <v>53</v>
      </c>
      <c r="E180" s="29" t="s">
        <v>54</v>
      </c>
      <c r="F180" s="29" t="s">
        <v>55</v>
      </c>
    </row>
    <row r="181" spans="1:6" ht="33" customHeight="1">
      <c r="A181" s="406" t="s">
        <v>237</v>
      </c>
      <c r="B181" s="390"/>
      <c r="C181" s="391"/>
      <c r="D181" s="391"/>
      <c r="E181" s="392"/>
      <c r="F181" s="398" t="s">
        <v>416</v>
      </c>
    </row>
    <row r="182" spans="1:6" ht="42" customHeight="1">
      <c r="A182" s="407"/>
      <c r="B182" s="393"/>
      <c r="C182" s="394"/>
      <c r="D182" s="394"/>
      <c r="E182" s="395"/>
      <c r="F182" s="399"/>
    </row>
    <row r="183" spans="1:6">
      <c r="A183" s="34" t="s">
        <v>336</v>
      </c>
      <c r="B183" s="181"/>
      <c r="C183" s="252"/>
      <c r="D183" s="181"/>
      <c r="E183" s="304"/>
      <c r="F183" s="399"/>
    </row>
    <row r="184" spans="1:6">
      <c r="A184" s="259"/>
      <c r="B184" s="164"/>
      <c r="C184" s="253"/>
      <c r="D184" s="164"/>
      <c r="E184" s="304"/>
      <c r="F184" s="399"/>
    </row>
    <row r="185" spans="1:6">
      <c r="A185" s="259"/>
      <c r="B185" s="181"/>
      <c r="C185" s="252"/>
      <c r="D185" s="181"/>
      <c r="E185" s="304"/>
      <c r="F185" s="399"/>
    </row>
    <row r="186" spans="1:6">
      <c r="A186" s="259"/>
      <c r="B186" s="181"/>
      <c r="C186" s="252"/>
      <c r="D186" s="181"/>
      <c r="E186" s="304"/>
      <c r="F186" s="399"/>
    </row>
    <row r="187" spans="1:6" ht="22.5" customHeight="1">
      <c r="A187" s="260"/>
      <c r="B187" s="181"/>
      <c r="C187" s="252"/>
      <c r="D187" s="181"/>
      <c r="E187" s="304"/>
      <c r="F187" s="399"/>
    </row>
    <row r="188" spans="1:6" ht="24" customHeight="1">
      <c r="A188" s="260"/>
      <c r="B188" s="164"/>
      <c r="C188" s="252"/>
      <c r="D188" s="164"/>
      <c r="E188" s="304"/>
      <c r="F188" s="399"/>
    </row>
    <row r="189" spans="1:6">
      <c r="A189" s="261"/>
      <c r="B189" s="176"/>
      <c r="C189" s="254"/>
      <c r="D189" s="176"/>
      <c r="E189" s="336"/>
      <c r="F189" s="400"/>
    </row>
    <row r="190" spans="1:6">
      <c r="A190" s="49" t="s">
        <v>236</v>
      </c>
      <c r="B190" s="181"/>
      <c r="C190" s="252"/>
      <c r="D190" s="181"/>
      <c r="E190" s="304"/>
      <c r="F190" s="398" t="s">
        <v>417</v>
      </c>
    </row>
    <row r="191" spans="1:6">
      <c r="A191" s="262"/>
      <c r="B191" s="181"/>
      <c r="C191" s="252"/>
      <c r="D191" s="181"/>
      <c r="E191" s="304"/>
      <c r="F191" s="401"/>
    </row>
    <row r="192" spans="1:6">
      <c r="A192" s="262"/>
      <c r="B192" s="181"/>
      <c r="C192" s="252"/>
      <c r="D192" s="181"/>
      <c r="E192" s="304"/>
      <c r="F192" s="401"/>
    </row>
    <row r="193" spans="1:6">
      <c r="A193" s="262"/>
      <c r="B193" s="181"/>
      <c r="C193" s="252"/>
      <c r="D193" s="181"/>
      <c r="E193" s="304"/>
      <c r="F193" s="401"/>
    </row>
    <row r="194" spans="1:6">
      <c r="A194" s="262"/>
      <c r="B194" s="181"/>
      <c r="C194" s="252"/>
      <c r="D194" s="181"/>
      <c r="E194" s="304"/>
      <c r="F194" s="401"/>
    </row>
    <row r="195" spans="1:6" s="50" customFormat="1">
      <c r="A195" s="263"/>
      <c r="B195" s="255"/>
      <c r="C195" s="256"/>
      <c r="D195" s="255"/>
      <c r="E195" s="304"/>
      <c r="F195" s="401"/>
    </row>
    <row r="196" spans="1:6">
      <c r="A196" s="264"/>
      <c r="B196" s="257"/>
      <c r="C196" s="258"/>
      <c r="D196" s="257"/>
      <c r="E196" s="304"/>
      <c r="F196" s="402"/>
    </row>
    <row r="197" spans="1:6">
      <c r="A197" s="389"/>
      <c r="B197" s="389"/>
      <c r="C197" s="389"/>
      <c r="D197" s="389"/>
      <c r="E197" s="291">
        <f>SUM(E183:E196)</f>
        <v>0</v>
      </c>
      <c r="F197" s="45"/>
    </row>
    <row r="198" spans="1:6">
      <c r="A198" s="244" t="s">
        <v>405</v>
      </c>
      <c r="B198" s="389"/>
      <c r="C198" s="389"/>
      <c r="D198" s="389"/>
      <c r="E198" s="292">
        <f>SUM(E176+E197)</f>
        <v>0</v>
      </c>
      <c r="F198" s="45"/>
    </row>
    <row r="199" spans="1:6">
      <c r="A199" s="244" t="s">
        <v>406</v>
      </c>
      <c r="B199" s="389"/>
      <c r="C199" s="389"/>
      <c r="D199" s="389"/>
      <c r="E199" s="293">
        <f>IF(E198&lt;=5,E198,5)</f>
        <v>0</v>
      </c>
      <c r="F199" s="45"/>
    </row>
  </sheetData>
  <sheetProtection algorithmName="SHA-512" hashValue="gJHoCH5/H9rz8ijtnGcpfsOlDZWzlNVAyXpHzqPrD2R1TG7jvlJQ/T4GbHmXpYQWjoAYqwYO4xk7LJ+JErBxXg==" saltValue="/Qd84M3/y5ayO0fVDYCAZg==" spinCount="100000" sheet="1" formatRows="0" insertRows="0" deleteRows="0"/>
  <mergeCells count="13">
    <mergeCell ref="B199:D199"/>
    <mergeCell ref="A197:D197"/>
    <mergeCell ref="B181:E182"/>
    <mergeCell ref="F4:F141"/>
    <mergeCell ref="F142:F145"/>
    <mergeCell ref="F146:F158"/>
    <mergeCell ref="F181:F189"/>
    <mergeCell ref="F190:F196"/>
    <mergeCell ref="F159:F170"/>
    <mergeCell ref="F171:F175"/>
    <mergeCell ref="A181:A182"/>
    <mergeCell ref="B176:D176"/>
    <mergeCell ref="B198:D198"/>
  </mergeCells>
  <pageMargins left="0.70866141732283472" right="0.70866141732283472" top="0.35433070866141736" bottom="0.35433070866141736" header="0.31496062992125984" footer="0.31496062992125984"/>
  <pageSetup paperSize="9" scale="43" orientation="landscape" r:id="rId1"/>
  <headerFooter>
    <oddHeader>&amp;C&amp;G&amp;Rวท.บร.05</oddHeader>
  </headerFooter>
  <rowBreaks count="2" manualBreakCount="2">
    <brk id="105" max="5" man="1"/>
    <brk id="179" max="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D12"/>
  <sheetViews>
    <sheetView view="pageBreakPreview" zoomScale="110" zoomScaleNormal="100" zoomScaleSheetLayoutView="110" workbookViewId="0">
      <selection activeCell="G10" sqref="G10"/>
    </sheetView>
  </sheetViews>
  <sheetFormatPr defaultColWidth="9" defaultRowHeight="23.25"/>
  <cols>
    <col min="1" max="1" width="67.42578125" style="53" customWidth="1"/>
    <col min="2" max="2" width="20.5703125" style="53" customWidth="1"/>
    <col min="3" max="3" width="27.140625" style="53" customWidth="1"/>
    <col min="4" max="5" width="0" style="53" hidden="1" customWidth="1"/>
    <col min="6" max="16384" width="9" style="53"/>
  </cols>
  <sheetData>
    <row r="1" spans="1:4">
      <c r="A1" s="51" t="s">
        <v>58</v>
      </c>
      <c r="B1" s="26"/>
      <c r="C1" s="26"/>
    </row>
    <row r="2" spans="1:4" ht="21.75" customHeight="1">
      <c r="A2" s="410" t="s">
        <v>445</v>
      </c>
      <c r="B2" s="410"/>
      <c r="C2" s="410"/>
    </row>
    <row r="3" spans="1:4">
      <c r="A3" s="54" t="s">
        <v>50</v>
      </c>
      <c r="B3" s="55" t="s">
        <v>238</v>
      </c>
      <c r="C3" s="55" t="s">
        <v>55</v>
      </c>
    </row>
    <row r="4" spans="1:4">
      <c r="A4" s="337" t="s">
        <v>246</v>
      </c>
      <c r="B4" s="303"/>
      <c r="C4" s="56" t="s">
        <v>244</v>
      </c>
    </row>
    <row r="5" spans="1:4">
      <c r="A5" s="276" t="s">
        <v>239</v>
      </c>
      <c r="B5" s="304"/>
      <c r="C5" s="58" t="s">
        <v>245</v>
      </c>
    </row>
    <row r="6" spans="1:4">
      <c r="A6" s="338" t="s">
        <v>240</v>
      </c>
      <c r="B6" s="304"/>
      <c r="C6" s="58" t="s">
        <v>245</v>
      </c>
    </row>
    <row r="7" spans="1:4">
      <c r="A7" s="339" t="s">
        <v>241</v>
      </c>
      <c r="B7" s="304"/>
      <c r="C7" s="58" t="s">
        <v>245</v>
      </c>
    </row>
    <row r="8" spans="1:4">
      <c r="A8" s="339" t="s">
        <v>242</v>
      </c>
      <c r="B8" s="304"/>
      <c r="C8" s="58" t="s">
        <v>245</v>
      </c>
    </row>
    <row r="9" spans="1:4">
      <c r="A9" s="340" t="s">
        <v>243</v>
      </c>
      <c r="B9" s="304"/>
      <c r="C9" s="58" t="s">
        <v>245</v>
      </c>
    </row>
    <row r="10" spans="1:4">
      <c r="A10" s="60"/>
      <c r="B10" s="280">
        <f>IF(D10&lt;=5,D10,5)</f>
        <v>0</v>
      </c>
      <c r="C10" s="61"/>
      <c r="D10" s="277">
        <f>SUM(B5:B9)</f>
        <v>0</v>
      </c>
    </row>
    <row r="11" spans="1:4">
      <c r="A11" s="62"/>
      <c r="B11" s="63"/>
      <c r="C11" s="64"/>
    </row>
    <row r="12" spans="1:4">
      <c r="A12" s="65" t="s">
        <v>318</v>
      </c>
      <c r="B12" s="66">
        <f>'2. Shared 1'!E199+'3. Shared 2 (หัวหน้าหน่วยงาน)'!B10</f>
        <v>0</v>
      </c>
      <c r="C12" s="67"/>
    </row>
  </sheetData>
  <sheetProtection algorithmName="SHA-512" hashValue="rn3N0vNDqptE+W3zYroUXZaD+xe9x9/gkfaGk/e0wMypIJ4Tv1GBHTgsDigNiz93tvv6m73k9Jjo+vhbkHmibA==" saltValue="zZBD6+YNEsp28mORQQU+ZA==" spinCount="100000" sheet="1" formatRows="0" insertRows="0" deleteRows="0"/>
  <mergeCells count="1">
    <mergeCell ref="A2:C2"/>
  </mergeCells>
  <phoneticPr fontId="8" type="noConversion"/>
  <pageMargins left="0.70866141732283505" right="0.70866141732283505" top="0.35433070866141703" bottom="0.35433070866141703" header="0.31496062992126" footer="0.31496062992126"/>
  <pageSetup paperSize="9" scale="75" orientation="landscape" r:id="rId1"/>
  <headerFooter>
    <oddHeader>&amp;Rวท.บร.05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35"/>
  <sheetViews>
    <sheetView topLeftCell="A13" zoomScaleNormal="100" zoomScaleSheetLayoutView="90" zoomScalePageLayoutView="85" workbookViewId="0">
      <selection activeCell="E26" sqref="E26"/>
    </sheetView>
  </sheetViews>
  <sheetFormatPr defaultColWidth="9" defaultRowHeight="21"/>
  <cols>
    <col min="1" max="1" width="48.140625" style="52" customWidth="1"/>
    <col min="2" max="2" width="100.28515625" style="52" customWidth="1"/>
    <col min="3" max="3" width="32.7109375" style="52" customWidth="1"/>
    <col min="4" max="4" width="12.28515625" style="52" customWidth="1"/>
    <col min="5" max="5" width="126.5703125" style="52" customWidth="1"/>
    <col min="6" max="6" width="13.28515625" style="52" customWidth="1"/>
    <col min="7" max="10" width="9" style="52"/>
    <col min="11" max="11" width="13.42578125" style="52" bestFit="1" customWidth="1"/>
    <col min="12" max="12" width="9" style="52"/>
    <col min="13" max="13" width="17.140625" style="52" bestFit="1" customWidth="1"/>
    <col min="14" max="16384" width="9" style="52"/>
  </cols>
  <sheetData>
    <row r="1" spans="1:6" ht="29.25" customHeight="1">
      <c r="A1" s="411" t="s">
        <v>247</v>
      </c>
      <c r="B1" s="411"/>
      <c r="C1" s="411"/>
      <c r="D1" s="411"/>
      <c r="E1" s="411"/>
    </row>
    <row r="2" spans="1:6" ht="18" customHeight="1">
      <c r="A2" s="416" t="s">
        <v>50</v>
      </c>
      <c r="B2" s="416" t="s">
        <v>248</v>
      </c>
      <c r="C2" s="418" t="s">
        <v>61</v>
      </c>
      <c r="D2" s="412" t="s">
        <v>62</v>
      </c>
      <c r="E2" s="425" t="s">
        <v>395</v>
      </c>
      <c r="F2" s="425" t="s">
        <v>310</v>
      </c>
    </row>
    <row r="3" spans="1:6" ht="15.75" customHeight="1">
      <c r="A3" s="417"/>
      <c r="B3" s="417"/>
      <c r="C3" s="419"/>
      <c r="D3" s="413"/>
      <c r="E3" s="426"/>
      <c r="F3" s="426"/>
    </row>
    <row r="4" spans="1:6" ht="147.75" customHeight="1">
      <c r="A4" s="239" t="s">
        <v>411</v>
      </c>
      <c r="B4" s="70"/>
      <c r="C4" s="70"/>
      <c r="D4" s="70"/>
      <c r="E4" s="427"/>
      <c r="F4" s="428"/>
    </row>
    <row r="5" spans="1:6" ht="32.25" customHeight="1">
      <c r="A5" s="136"/>
      <c r="B5" s="137"/>
      <c r="C5" s="143"/>
      <c r="D5" s="144"/>
      <c r="E5" s="305" t="s">
        <v>386</v>
      </c>
      <c r="F5" s="306"/>
    </row>
    <row r="6" spans="1:6" ht="28.5" customHeight="1">
      <c r="A6" s="136"/>
      <c r="B6" s="138"/>
      <c r="C6" s="145"/>
      <c r="D6" s="146"/>
      <c r="E6" s="307" t="s">
        <v>387</v>
      </c>
      <c r="F6" s="308"/>
    </row>
    <row r="7" spans="1:6" ht="28.5" customHeight="1">
      <c r="A7" s="136"/>
      <c r="B7" s="137"/>
      <c r="C7" s="145"/>
      <c r="D7" s="146"/>
      <c r="E7" s="309" t="s">
        <v>388</v>
      </c>
      <c r="F7" s="308"/>
    </row>
    <row r="8" spans="1:6" ht="28.5" customHeight="1">
      <c r="A8" s="136"/>
      <c r="B8" s="137"/>
      <c r="C8" s="145"/>
      <c r="D8" s="146"/>
      <c r="E8" s="309" t="s">
        <v>389</v>
      </c>
      <c r="F8" s="306"/>
    </row>
    <row r="9" spans="1:6" ht="28.5" customHeight="1">
      <c r="A9" s="136"/>
      <c r="B9" s="137"/>
      <c r="C9" s="145"/>
      <c r="D9" s="146"/>
      <c r="E9" s="309" t="s">
        <v>391</v>
      </c>
      <c r="F9" s="310" t="s">
        <v>245</v>
      </c>
    </row>
    <row r="10" spans="1:6" ht="28.5" customHeight="1">
      <c r="A10" s="136"/>
      <c r="B10" s="137"/>
      <c r="C10" s="145"/>
      <c r="D10" s="146"/>
      <c r="E10" s="311" t="s">
        <v>390</v>
      </c>
      <c r="F10" s="312"/>
    </row>
    <row r="11" spans="1:6" ht="28.5" customHeight="1">
      <c r="A11" s="136"/>
      <c r="B11" s="137"/>
      <c r="C11" s="145"/>
      <c r="D11" s="146"/>
      <c r="E11" s="309" t="s">
        <v>392</v>
      </c>
      <c r="F11" s="306"/>
    </row>
    <row r="12" spans="1:6" ht="28.5" customHeight="1">
      <c r="A12" s="136"/>
      <c r="B12" s="137"/>
      <c r="C12" s="145"/>
      <c r="D12" s="146"/>
      <c r="E12" s="309" t="s">
        <v>393</v>
      </c>
      <c r="F12" s="310" t="s">
        <v>250</v>
      </c>
    </row>
    <row r="13" spans="1:6" ht="28.5" customHeight="1">
      <c r="A13" s="136"/>
      <c r="B13" s="137"/>
      <c r="C13" s="145"/>
      <c r="D13" s="146"/>
      <c r="E13" s="307" t="s">
        <v>428</v>
      </c>
      <c r="F13" s="310" t="s">
        <v>251</v>
      </c>
    </row>
    <row r="14" spans="1:6" ht="28.5" customHeight="1">
      <c r="A14" s="136"/>
      <c r="B14" s="137"/>
      <c r="C14" s="145"/>
      <c r="D14" s="146"/>
      <c r="E14" s="309" t="s">
        <v>394</v>
      </c>
      <c r="F14" s="310" t="s">
        <v>262</v>
      </c>
    </row>
    <row r="15" spans="1:6" ht="28.5" customHeight="1">
      <c r="A15" s="136"/>
      <c r="B15" s="137"/>
      <c r="C15" s="145"/>
      <c r="D15" s="146"/>
      <c r="E15" s="309" t="s">
        <v>429</v>
      </c>
      <c r="F15" s="155"/>
    </row>
    <row r="16" spans="1:6" ht="30.75" customHeight="1">
      <c r="A16" s="136"/>
      <c r="B16" s="139"/>
      <c r="C16" s="147"/>
      <c r="D16" s="148"/>
      <c r="E16" s="307" t="s">
        <v>432</v>
      </c>
      <c r="F16" s="310" t="s">
        <v>252</v>
      </c>
    </row>
    <row r="17" spans="1:6" ht="30" customHeight="1">
      <c r="A17" s="136"/>
      <c r="B17" s="139"/>
      <c r="C17" s="147"/>
      <c r="D17" s="148"/>
      <c r="E17" s="309" t="s">
        <v>438</v>
      </c>
      <c r="F17" s="155"/>
    </row>
    <row r="18" spans="1:6" ht="30" customHeight="1">
      <c r="A18" s="136"/>
      <c r="B18" s="139"/>
      <c r="C18" s="147"/>
      <c r="D18" s="148"/>
      <c r="E18" s="309" t="s">
        <v>433</v>
      </c>
      <c r="F18" s="306"/>
    </row>
    <row r="19" spans="1:6" ht="30" customHeight="1">
      <c r="A19" s="136"/>
      <c r="B19" s="139"/>
      <c r="C19" s="147"/>
      <c r="D19" s="148"/>
      <c r="E19" s="309" t="s">
        <v>396</v>
      </c>
      <c r="F19" s="310" t="s">
        <v>253</v>
      </c>
    </row>
    <row r="20" spans="1:6" ht="30" customHeight="1">
      <c r="A20" s="136"/>
      <c r="B20" s="139"/>
      <c r="C20" s="147"/>
      <c r="D20" s="148"/>
      <c r="E20" s="146"/>
      <c r="F20" s="225"/>
    </row>
    <row r="21" spans="1:6" ht="24.75" customHeight="1">
      <c r="A21" s="420"/>
      <c r="B21" s="420"/>
      <c r="C21" s="420"/>
      <c r="D21" s="72">
        <f>SUM(D5:D20)</f>
        <v>0</v>
      </c>
      <c r="E21" s="237"/>
      <c r="F21" s="229"/>
    </row>
    <row r="22" spans="1:6">
      <c r="A22" s="414"/>
      <c r="B22" s="415"/>
      <c r="C22" s="415"/>
      <c r="D22" s="415"/>
      <c r="E22" s="415"/>
    </row>
    <row r="23" spans="1:6">
      <c r="A23" s="433" t="s">
        <v>50</v>
      </c>
      <c r="B23" s="435" t="s">
        <v>66</v>
      </c>
      <c r="C23" s="437" t="s">
        <v>52</v>
      </c>
      <c r="D23" s="423" t="s">
        <v>62</v>
      </c>
      <c r="E23" s="423"/>
      <c r="F23" s="432"/>
    </row>
    <row r="24" spans="1:6">
      <c r="A24" s="434"/>
      <c r="B24" s="436"/>
      <c r="C24" s="438"/>
      <c r="D24" s="424"/>
      <c r="E24" s="424"/>
      <c r="F24" s="432"/>
    </row>
    <row r="25" spans="1:6" ht="75" customHeight="1">
      <c r="A25" s="243" t="s">
        <v>249</v>
      </c>
      <c r="B25" s="73"/>
      <c r="C25" s="73"/>
      <c r="D25" s="74"/>
      <c r="E25" s="219"/>
      <c r="F25" s="226"/>
    </row>
    <row r="26" spans="1:6" ht="21" customHeight="1">
      <c r="A26" s="75"/>
      <c r="B26" s="140"/>
      <c r="C26" s="140"/>
      <c r="D26" s="140"/>
      <c r="E26" s="251" t="s">
        <v>446</v>
      </c>
      <c r="F26" s="222"/>
    </row>
    <row r="27" spans="1:6" ht="21" customHeight="1">
      <c r="A27" s="75"/>
      <c r="B27" s="140"/>
      <c r="C27" s="140"/>
      <c r="D27" s="140"/>
      <c r="E27" s="251" t="s">
        <v>447</v>
      </c>
      <c r="F27" s="223"/>
    </row>
    <row r="28" spans="1:6" ht="21" customHeight="1">
      <c r="A28" s="75"/>
      <c r="B28" s="140"/>
      <c r="C28" s="140"/>
      <c r="D28" s="140"/>
      <c r="E28" s="220"/>
      <c r="F28" s="223"/>
    </row>
    <row r="29" spans="1:6" ht="23.25" customHeight="1">
      <c r="A29" s="75"/>
      <c r="B29" s="140"/>
      <c r="C29" s="140"/>
      <c r="D29" s="140"/>
      <c r="E29" s="220"/>
      <c r="F29" s="223"/>
    </row>
    <row r="30" spans="1:6" ht="22.5" customHeight="1">
      <c r="A30" s="75"/>
      <c r="B30" s="140"/>
      <c r="C30" s="140"/>
      <c r="D30" s="140"/>
      <c r="E30" s="220"/>
      <c r="F30" s="223"/>
    </row>
    <row r="31" spans="1:6" ht="21.75" customHeight="1">
      <c r="A31" s="141"/>
      <c r="B31" s="142"/>
      <c r="C31" s="142"/>
      <c r="D31" s="142"/>
      <c r="E31" s="221"/>
      <c r="F31" s="223"/>
    </row>
    <row r="32" spans="1:6" ht="23.25">
      <c r="A32" s="429"/>
      <c r="B32" s="430"/>
      <c r="C32" s="431"/>
      <c r="D32" s="72">
        <f>SUM(D26:D31)</f>
        <v>0</v>
      </c>
      <c r="E32" s="238"/>
      <c r="F32" s="224"/>
    </row>
    <row r="33" spans="1:6" ht="23.25">
      <c r="A33" s="241" t="s">
        <v>407</v>
      </c>
      <c r="B33" s="421"/>
      <c r="C33" s="421"/>
      <c r="D33" s="292">
        <f>SUM(D21+D32)</f>
        <v>0</v>
      </c>
      <c r="E33" s="422"/>
      <c r="F33" s="422"/>
    </row>
    <row r="34" spans="1:6" ht="23.25">
      <c r="A34" s="242" t="s">
        <v>410</v>
      </c>
      <c r="B34" s="421"/>
      <c r="C34" s="421"/>
      <c r="D34" s="296">
        <f>IF(D33&lt;=10,D33,10)</f>
        <v>0</v>
      </c>
      <c r="E34" s="422"/>
      <c r="F34" s="422"/>
    </row>
    <row r="35" spans="1:6">
      <c r="B35" s="127"/>
      <c r="C35" s="126"/>
    </row>
  </sheetData>
  <sheetProtection algorithmName="SHA-512" hashValue="umUomCQwUnUnK9FMRWx0rJtjPP68XK3gtDJnZ2U8J6qKCq3KFDQnhUyU7tQFOJqpQHJSQnL9OfA6HU6MZT0SGQ==" saltValue="p4LNJ2vdj9Z/x1NA6mll4A==" spinCount="100000" sheet="1" formatRows="0" insertRows="0" deleteRows="0"/>
  <dataConsolidate link="1"/>
  <mergeCells count="20">
    <mergeCell ref="B34:C34"/>
    <mergeCell ref="E33:F33"/>
    <mergeCell ref="E34:F34"/>
    <mergeCell ref="E23:E24"/>
    <mergeCell ref="E2:E4"/>
    <mergeCell ref="F2:F4"/>
    <mergeCell ref="A32:C32"/>
    <mergeCell ref="F23:F24"/>
    <mergeCell ref="A23:A24"/>
    <mergeCell ref="D23:D24"/>
    <mergeCell ref="B23:B24"/>
    <mergeCell ref="C23:C24"/>
    <mergeCell ref="B33:C33"/>
    <mergeCell ref="A1:E1"/>
    <mergeCell ref="D2:D3"/>
    <mergeCell ref="A22:E22"/>
    <mergeCell ref="A2:A3"/>
    <mergeCell ref="B2:B3"/>
    <mergeCell ref="C2:C3"/>
    <mergeCell ref="A21:C21"/>
  </mergeCells>
  <pageMargins left="0.70866141732283472" right="0.19685039370078741" top="0.51181102362204722" bottom="0.13" header="0.31496062992125984" footer="0.09"/>
  <pageSetup paperSize="9" scale="45" orientation="landscape" r:id="rId1"/>
  <headerFooter>
    <oddHeader>&amp;Rวท.บร.05</oddHeader>
  </headerFooter>
  <rowBreaks count="1" manualBreakCount="1">
    <brk id="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7"/>
  <sheetViews>
    <sheetView view="pageBreakPreview" topLeftCell="A40" zoomScale="110" zoomScaleNormal="90" zoomScaleSheetLayoutView="110" workbookViewId="0">
      <selection activeCell="J11" sqref="J11"/>
    </sheetView>
  </sheetViews>
  <sheetFormatPr defaultRowHeight="15"/>
  <cols>
    <col min="1" max="1" width="46.7109375" customWidth="1"/>
    <col min="2" max="2" width="71.7109375" customWidth="1"/>
    <col min="3" max="3" width="39.42578125" customWidth="1"/>
    <col min="4" max="4" width="18.42578125" customWidth="1"/>
    <col min="5" max="5" width="18" customWidth="1"/>
    <col min="6" max="6" width="17.42578125" customWidth="1"/>
    <col min="7" max="7" width="60.85546875" customWidth="1"/>
    <col min="8" max="8" width="9.140625" hidden="1" customWidth="1"/>
  </cols>
  <sheetData>
    <row r="1" spans="1:7" ht="23.25">
      <c r="A1" s="475" t="s">
        <v>344</v>
      </c>
      <c r="B1" s="475"/>
      <c r="C1" s="475"/>
      <c r="D1" s="475"/>
      <c r="E1" s="475"/>
      <c r="F1" s="475"/>
      <c r="G1" s="52"/>
    </row>
    <row r="2" spans="1:7">
      <c r="A2" s="416" t="s">
        <v>50</v>
      </c>
      <c r="B2" s="416" t="s">
        <v>254</v>
      </c>
      <c r="C2" s="418" t="s">
        <v>255</v>
      </c>
      <c r="D2" s="418" t="s">
        <v>52</v>
      </c>
      <c r="E2" s="412" t="s">
        <v>62</v>
      </c>
      <c r="F2" s="476" t="s">
        <v>55</v>
      </c>
      <c r="G2" s="476"/>
    </row>
    <row r="3" spans="1:7">
      <c r="A3" s="417"/>
      <c r="B3" s="417"/>
      <c r="C3" s="419"/>
      <c r="D3" s="419"/>
      <c r="E3" s="413"/>
      <c r="F3" s="476"/>
      <c r="G3" s="476"/>
    </row>
    <row r="4" spans="1:7" ht="51.75" customHeight="1">
      <c r="A4" s="239" t="s">
        <v>258</v>
      </c>
      <c r="B4" s="78"/>
      <c r="C4" s="79"/>
      <c r="D4" s="79"/>
      <c r="E4" s="80"/>
      <c r="F4" s="81"/>
      <c r="G4" s="82"/>
    </row>
    <row r="5" spans="1:7" ht="23.25">
      <c r="A5" s="159"/>
      <c r="B5" s="156"/>
      <c r="C5" s="143"/>
      <c r="D5" s="143"/>
      <c r="E5" s="144"/>
      <c r="F5" s="477" t="s">
        <v>256</v>
      </c>
      <c r="G5" s="478"/>
    </row>
    <row r="6" spans="1:7" ht="23.25">
      <c r="A6" s="159"/>
      <c r="B6" s="157"/>
      <c r="C6" s="145"/>
      <c r="D6" s="145"/>
      <c r="E6" s="146"/>
      <c r="F6" s="461" t="s">
        <v>257</v>
      </c>
      <c r="G6" s="462"/>
    </row>
    <row r="7" spans="1:7" ht="23.25">
      <c r="A7" s="159"/>
      <c r="B7" s="156"/>
      <c r="C7" s="145"/>
      <c r="D7" s="145"/>
      <c r="E7" s="146"/>
      <c r="F7" s="461" t="s">
        <v>342</v>
      </c>
      <c r="G7" s="462"/>
    </row>
    <row r="8" spans="1:7" ht="23.25">
      <c r="A8" s="159"/>
      <c r="B8" s="156"/>
      <c r="C8" s="145"/>
      <c r="D8" s="145"/>
      <c r="E8" s="146"/>
      <c r="F8" s="361"/>
      <c r="G8" s="362"/>
    </row>
    <row r="9" spans="1:7" ht="23.25">
      <c r="A9" s="159"/>
      <c r="B9" s="156"/>
      <c r="C9" s="145"/>
      <c r="D9" s="145"/>
      <c r="E9" s="146"/>
      <c r="F9" s="361"/>
      <c r="G9" s="362"/>
    </row>
    <row r="10" spans="1:7" ht="23.25">
      <c r="A10" s="159"/>
      <c r="B10" s="156"/>
      <c r="C10" s="145"/>
      <c r="D10" s="145"/>
      <c r="E10" s="146"/>
      <c r="F10" s="361"/>
      <c r="G10" s="362"/>
    </row>
    <row r="11" spans="1:7" ht="23.25">
      <c r="A11" s="159"/>
      <c r="B11" s="156"/>
      <c r="C11" s="145"/>
      <c r="D11" s="145"/>
      <c r="E11" s="146"/>
      <c r="F11" s="361"/>
      <c r="G11" s="362"/>
    </row>
    <row r="12" spans="1:7" ht="23.25">
      <c r="A12" s="159"/>
      <c r="B12" s="156"/>
      <c r="C12" s="145"/>
      <c r="D12" s="145"/>
      <c r="E12" s="146"/>
      <c r="F12" s="361"/>
      <c r="G12" s="362"/>
    </row>
    <row r="13" spans="1:7" ht="23.25">
      <c r="A13" s="159"/>
      <c r="B13" s="156"/>
      <c r="C13" s="145"/>
      <c r="D13" s="145"/>
      <c r="E13" s="146"/>
      <c r="F13" s="361"/>
      <c r="G13" s="362"/>
    </row>
    <row r="14" spans="1:7" ht="23.25">
      <c r="A14" s="159"/>
      <c r="B14" s="156"/>
      <c r="C14" s="145"/>
      <c r="D14" s="145"/>
      <c r="E14" s="146"/>
      <c r="F14" s="361"/>
      <c r="G14" s="362"/>
    </row>
    <row r="15" spans="1:7" ht="23.25">
      <c r="A15" s="159"/>
      <c r="B15" s="156"/>
      <c r="C15" s="145"/>
      <c r="D15" s="145"/>
      <c r="E15" s="146"/>
      <c r="F15" s="361"/>
      <c r="G15" s="362"/>
    </row>
    <row r="16" spans="1:7" ht="23.25">
      <c r="A16" s="159"/>
      <c r="B16" s="156"/>
      <c r="C16" s="145"/>
      <c r="D16" s="145"/>
      <c r="E16" s="146"/>
      <c r="F16" s="361"/>
      <c r="G16" s="362"/>
    </row>
    <row r="17" spans="1:8" ht="23.25">
      <c r="A17" s="159"/>
      <c r="B17" s="156"/>
      <c r="C17" s="145"/>
      <c r="D17" s="145"/>
      <c r="E17" s="146"/>
      <c r="F17" s="361"/>
      <c r="G17" s="362"/>
    </row>
    <row r="18" spans="1:8" ht="23.25">
      <c r="A18" s="159"/>
      <c r="B18" s="156"/>
      <c r="C18" s="145"/>
      <c r="D18" s="145"/>
      <c r="E18" s="146"/>
      <c r="F18" s="361"/>
      <c r="G18" s="362"/>
    </row>
    <row r="19" spans="1:8" ht="23.25">
      <c r="A19" s="159"/>
      <c r="B19" s="156"/>
      <c r="C19" s="145"/>
      <c r="D19" s="145"/>
      <c r="E19" s="146"/>
      <c r="F19" s="461"/>
      <c r="G19" s="462"/>
    </row>
    <row r="20" spans="1:8" ht="23.25">
      <c r="A20" s="159"/>
      <c r="B20" s="156"/>
      <c r="C20" s="145"/>
      <c r="D20" s="145"/>
      <c r="E20" s="146"/>
      <c r="F20" s="461"/>
      <c r="G20" s="462"/>
    </row>
    <row r="21" spans="1:8" ht="23.25">
      <c r="A21" s="159"/>
      <c r="B21" s="156"/>
      <c r="C21" s="145"/>
      <c r="D21" s="145"/>
      <c r="E21" s="146"/>
      <c r="F21" s="461"/>
      <c r="G21" s="462"/>
    </row>
    <row r="22" spans="1:8" ht="23.25">
      <c r="A22" s="160"/>
      <c r="B22" s="158"/>
      <c r="C22" s="149"/>
      <c r="D22" s="149"/>
      <c r="E22" s="150"/>
      <c r="F22" s="461"/>
      <c r="G22" s="462"/>
    </row>
    <row r="23" spans="1:8" ht="23.25">
      <c r="A23" s="444"/>
      <c r="B23" s="444"/>
      <c r="C23" s="444"/>
      <c r="D23" s="444"/>
      <c r="E23" s="72">
        <f>IF(H23&lt;=3,H23,3)</f>
        <v>0</v>
      </c>
      <c r="F23" s="463"/>
      <c r="G23" s="464"/>
      <c r="H23" s="341">
        <f>SUM(E5:E22)/26</f>
        <v>0</v>
      </c>
    </row>
    <row r="24" spans="1:8" ht="23.25">
      <c r="A24" s="465"/>
      <c r="B24" s="466"/>
      <c r="C24" s="466"/>
      <c r="D24" s="466"/>
      <c r="E24" s="466"/>
      <c r="F24" s="467"/>
      <c r="G24" s="52"/>
    </row>
    <row r="25" spans="1:8" ht="23.25">
      <c r="A25" s="83" t="s">
        <v>50</v>
      </c>
      <c r="B25" s="468" t="s">
        <v>266</v>
      </c>
      <c r="C25" s="469"/>
      <c r="D25" s="69" t="s">
        <v>52</v>
      </c>
      <c r="E25" s="84" t="s">
        <v>62</v>
      </c>
      <c r="F25" s="470" t="s">
        <v>55</v>
      </c>
      <c r="G25" s="470"/>
    </row>
    <row r="26" spans="1:8" ht="70.5" customHeight="1">
      <c r="A26" s="240" t="s">
        <v>448</v>
      </c>
      <c r="B26" s="471"/>
      <c r="C26" s="472"/>
      <c r="D26" s="85"/>
      <c r="E26" s="86"/>
      <c r="F26" s="87"/>
      <c r="G26" s="88"/>
    </row>
    <row r="27" spans="1:8" ht="23.25">
      <c r="A27" s="159"/>
      <c r="B27" s="459"/>
      <c r="C27" s="460"/>
      <c r="D27" s="143"/>
      <c r="E27" s="146"/>
      <c r="F27" s="473" t="s">
        <v>244</v>
      </c>
      <c r="G27" s="474"/>
    </row>
    <row r="28" spans="1:8" ht="23.25">
      <c r="A28" s="159"/>
      <c r="B28" s="459"/>
      <c r="C28" s="460"/>
      <c r="D28" s="145"/>
      <c r="E28" s="146"/>
      <c r="F28" s="461" t="s">
        <v>245</v>
      </c>
      <c r="G28" s="462"/>
    </row>
    <row r="29" spans="1:8" ht="23.25">
      <c r="A29" s="159"/>
      <c r="B29" s="459"/>
      <c r="C29" s="460"/>
      <c r="D29" s="145"/>
      <c r="E29" s="146"/>
      <c r="F29" s="461" t="s">
        <v>343</v>
      </c>
      <c r="G29" s="462"/>
    </row>
    <row r="30" spans="1:8" ht="23.25">
      <c r="A30" s="160"/>
      <c r="B30" s="440"/>
      <c r="C30" s="441"/>
      <c r="D30" s="149"/>
      <c r="E30" s="150"/>
      <c r="F30" s="442"/>
      <c r="G30" s="443"/>
    </row>
    <row r="31" spans="1:8" ht="23.25">
      <c r="A31" s="444"/>
      <c r="B31" s="444"/>
      <c r="C31" s="444"/>
      <c r="D31" s="444"/>
      <c r="E31" s="297">
        <f>SUM(E27:E30)</f>
        <v>0</v>
      </c>
      <c r="F31" s="445"/>
      <c r="G31" s="445"/>
    </row>
    <row r="32" spans="1:8" ht="21">
      <c r="A32" s="446"/>
      <c r="B32" s="447"/>
      <c r="C32" s="447"/>
      <c r="D32" s="447"/>
      <c r="E32" s="447"/>
      <c r="F32" s="447"/>
      <c r="G32" s="447"/>
    </row>
    <row r="33" spans="1:7" ht="23.25">
      <c r="A33" s="89" t="s">
        <v>50</v>
      </c>
      <c r="B33" s="68" t="s">
        <v>267</v>
      </c>
      <c r="C33" s="90" t="s">
        <v>255</v>
      </c>
      <c r="D33" s="90" t="s">
        <v>52</v>
      </c>
      <c r="E33" s="91" t="s">
        <v>62</v>
      </c>
      <c r="F33" s="448" t="s">
        <v>55</v>
      </c>
      <c r="G33" s="449"/>
    </row>
    <row r="34" spans="1:7" ht="53.25" customHeight="1">
      <c r="A34" s="42" t="s">
        <v>259</v>
      </c>
      <c r="B34" s="73"/>
      <c r="C34" s="73"/>
      <c r="D34" s="73"/>
      <c r="E34" s="74"/>
      <c r="F34" s="250" t="s">
        <v>310</v>
      </c>
      <c r="G34" s="248"/>
    </row>
    <row r="35" spans="1:7" ht="28.5" customHeight="1">
      <c r="A35" s="92" t="s">
        <v>260</v>
      </c>
      <c r="B35" s="161"/>
      <c r="C35" s="76"/>
      <c r="D35" s="76"/>
      <c r="E35" s="76"/>
      <c r="F35" s="249"/>
      <c r="G35" s="450" t="s">
        <v>442</v>
      </c>
    </row>
    <row r="36" spans="1:7" ht="29.25" customHeight="1">
      <c r="A36" s="75" t="s">
        <v>261</v>
      </c>
      <c r="B36" s="161"/>
      <c r="C36" s="76"/>
      <c r="D36" s="76"/>
      <c r="E36" s="76"/>
      <c r="F36" s="151" t="s">
        <v>262</v>
      </c>
      <c r="G36" s="451"/>
    </row>
    <row r="37" spans="1:7" ht="25.5" customHeight="1">
      <c r="A37" s="75"/>
      <c r="B37" s="161"/>
      <c r="C37" s="76"/>
      <c r="D37" s="76"/>
      <c r="E37" s="76"/>
      <c r="F37" s="151"/>
      <c r="G37" s="451"/>
    </row>
    <row r="38" spans="1:7" ht="24" customHeight="1">
      <c r="A38" s="75" t="s">
        <v>263</v>
      </c>
      <c r="B38" s="161"/>
      <c r="C38" s="76"/>
      <c r="D38" s="76"/>
      <c r="E38" s="76"/>
      <c r="F38" s="151" t="s">
        <v>265</v>
      </c>
      <c r="G38" s="451"/>
    </row>
    <row r="39" spans="1:7" ht="25.5" customHeight="1">
      <c r="A39" s="75"/>
      <c r="B39" s="161"/>
      <c r="C39" s="76"/>
      <c r="D39" s="76"/>
      <c r="E39" s="76"/>
      <c r="F39" s="151"/>
      <c r="G39" s="451"/>
    </row>
    <row r="40" spans="1:7" ht="26.25" customHeight="1">
      <c r="A40" s="75" t="s">
        <v>264</v>
      </c>
      <c r="B40" s="161"/>
      <c r="C40" s="76"/>
      <c r="D40" s="76"/>
      <c r="E40" s="76"/>
      <c r="F40" s="151" t="s">
        <v>251</v>
      </c>
      <c r="G40" s="451"/>
    </row>
    <row r="41" spans="1:7" ht="24" customHeight="1">
      <c r="A41" s="75"/>
      <c r="B41" s="161"/>
      <c r="C41" s="76"/>
      <c r="D41" s="76"/>
      <c r="E41" s="76"/>
      <c r="F41" s="93"/>
      <c r="G41" s="451"/>
    </row>
    <row r="42" spans="1:7" ht="24.75" customHeight="1">
      <c r="A42" s="92" t="s">
        <v>72</v>
      </c>
      <c r="B42" s="161"/>
      <c r="C42" s="76"/>
      <c r="D42" s="76"/>
      <c r="E42" s="76"/>
      <c r="F42" s="93"/>
      <c r="G42" s="451"/>
    </row>
    <row r="43" spans="1:7" ht="26.25" customHeight="1">
      <c r="A43" s="75" t="s">
        <v>261</v>
      </c>
      <c r="B43" s="162"/>
      <c r="C43" s="140"/>
      <c r="D43" s="140"/>
      <c r="E43" s="140"/>
      <c r="F43" s="151" t="s">
        <v>251</v>
      </c>
      <c r="G43" s="451"/>
    </row>
    <row r="44" spans="1:7" ht="23.25">
      <c r="A44" s="75"/>
      <c r="B44" s="162"/>
      <c r="C44" s="140"/>
      <c r="D44" s="140"/>
      <c r="E44" s="140"/>
      <c r="F44" s="151"/>
      <c r="G44" s="451"/>
    </row>
    <row r="45" spans="1:7" ht="26.25" customHeight="1">
      <c r="A45" s="75" t="s">
        <v>263</v>
      </c>
      <c r="B45" s="162"/>
      <c r="C45" s="140"/>
      <c r="D45" s="140"/>
      <c r="E45" s="140"/>
      <c r="F45" s="151" t="s">
        <v>250</v>
      </c>
      <c r="G45" s="451"/>
    </row>
    <row r="46" spans="1:7" ht="23.25">
      <c r="A46" s="75"/>
      <c r="B46" s="162"/>
      <c r="C46" s="140"/>
      <c r="D46" s="140"/>
      <c r="E46" s="140"/>
      <c r="F46" s="151"/>
      <c r="G46" s="451"/>
    </row>
    <row r="47" spans="1:7" ht="30" customHeight="1">
      <c r="A47" s="75" t="s">
        <v>264</v>
      </c>
      <c r="B47" s="162"/>
      <c r="C47" s="140"/>
      <c r="D47" s="140"/>
      <c r="E47" s="140"/>
      <c r="F47" s="151" t="s">
        <v>245</v>
      </c>
      <c r="G47" s="451"/>
    </row>
    <row r="48" spans="1:7" ht="23.25">
      <c r="A48" s="94"/>
      <c r="B48" s="161"/>
      <c r="C48" s="76"/>
      <c r="D48" s="76"/>
      <c r="E48" s="76"/>
      <c r="F48" s="93"/>
      <c r="G48" s="451"/>
    </row>
    <row r="49" spans="1:7" ht="23.25">
      <c r="A49" s="95" t="s">
        <v>273</v>
      </c>
      <c r="B49" s="96"/>
      <c r="C49" s="96"/>
      <c r="D49" s="96"/>
      <c r="E49" s="96"/>
      <c r="F49" s="152" t="s">
        <v>262</v>
      </c>
      <c r="G49" s="451"/>
    </row>
    <row r="50" spans="1:7" ht="23.25">
      <c r="A50" s="154"/>
      <c r="B50" s="161"/>
      <c r="C50" s="76"/>
      <c r="D50" s="76"/>
      <c r="E50" s="76"/>
      <c r="F50" s="152"/>
      <c r="G50" s="451"/>
    </row>
    <row r="51" spans="1:7" ht="23.25">
      <c r="A51" s="155"/>
      <c r="B51" s="161"/>
      <c r="C51" s="76"/>
      <c r="D51" s="76"/>
      <c r="E51" s="76"/>
      <c r="F51" s="152"/>
      <c r="G51" s="451"/>
    </row>
    <row r="52" spans="1:7" ht="23.25">
      <c r="A52" s="95" t="s">
        <v>274</v>
      </c>
      <c r="B52" s="96"/>
      <c r="C52" s="96"/>
      <c r="D52" s="96"/>
      <c r="E52" s="96"/>
      <c r="F52" s="152" t="s">
        <v>265</v>
      </c>
      <c r="G52" s="451"/>
    </row>
    <row r="53" spans="1:7" ht="23.25">
      <c r="A53" s="97"/>
      <c r="B53" s="161"/>
      <c r="C53" s="76"/>
      <c r="D53" s="76"/>
      <c r="E53" s="76"/>
      <c r="F53" s="151"/>
      <c r="G53" s="451"/>
    </row>
    <row r="54" spans="1:7" ht="23.25">
      <c r="A54" s="75"/>
      <c r="B54" s="161"/>
      <c r="C54" s="76"/>
      <c r="D54" s="76"/>
      <c r="E54" s="76"/>
      <c r="F54" s="153"/>
      <c r="G54" s="451"/>
    </row>
    <row r="55" spans="1:7" ht="23.25">
      <c r="A55" s="452"/>
      <c r="B55" s="453"/>
      <c r="C55" s="454"/>
      <c r="D55" s="77"/>
      <c r="E55" s="72">
        <f>SUM(E35:E54)</f>
        <v>0</v>
      </c>
      <c r="F55" s="455"/>
      <c r="G55" s="455"/>
    </row>
    <row r="56" spans="1:7" ht="23.25">
      <c r="A56" s="231" t="s">
        <v>408</v>
      </c>
      <c r="B56" s="456"/>
      <c r="C56" s="457"/>
      <c r="D56" s="458"/>
      <c r="E56" s="292">
        <f>SUM(E23+E31+E55)</f>
        <v>0</v>
      </c>
      <c r="F56" s="455"/>
      <c r="G56" s="455"/>
    </row>
    <row r="57" spans="1:7" ht="23.25">
      <c r="A57" s="234" t="s">
        <v>409</v>
      </c>
      <c r="B57" s="439"/>
      <c r="C57" s="439"/>
      <c r="D57" s="439"/>
      <c r="E57" s="298">
        <f>IF(E56&lt;=5,E56,5)</f>
        <v>0</v>
      </c>
      <c r="F57" s="439"/>
      <c r="G57" s="439"/>
    </row>
  </sheetData>
  <sheetProtection algorithmName="SHA-512" hashValue="QBdyhzzE0+KewTlWbs8bbUQE9iCayxrFVqhZsDwbJR9umqOOhh5g6pKBktHQx/nTqCkYh1BkHilx6tlCjpDnhg==" saltValue="LR8N2FqzX7K4Xy/UxgTwEA==" spinCount="100000" sheet="1" objects="1" scenarios="1" insertRows="0" deleteRows="0"/>
  <mergeCells count="39">
    <mergeCell ref="F21:G21"/>
    <mergeCell ref="A1:F1"/>
    <mergeCell ref="A2:A3"/>
    <mergeCell ref="B2:B3"/>
    <mergeCell ref="C2:C3"/>
    <mergeCell ref="D2:D3"/>
    <mergeCell ref="E2:E3"/>
    <mergeCell ref="F2:G3"/>
    <mergeCell ref="F5:G5"/>
    <mergeCell ref="F6:G6"/>
    <mergeCell ref="F7:G7"/>
    <mergeCell ref="F19:G19"/>
    <mergeCell ref="F20:G20"/>
    <mergeCell ref="B29:C29"/>
    <mergeCell ref="F29:G29"/>
    <mergeCell ref="F22:G22"/>
    <mergeCell ref="A23:D23"/>
    <mergeCell ref="F23:G23"/>
    <mergeCell ref="A24:F24"/>
    <mergeCell ref="B25:C25"/>
    <mergeCell ref="F25:G25"/>
    <mergeCell ref="B26:C26"/>
    <mergeCell ref="B27:C27"/>
    <mergeCell ref="F27:G27"/>
    <mergeCell ref="B28:C28"/>
    <mergeCell ref="F28:G28"/>
    <mergeCell ref="B57:D57"/>
    <mergeCell ref="F57:G57"/>
    <mergeCell ref="B30:C30"/>
    <mergeCell ref="F30:G30"/>
    <mergeCell ref="A31:D31"/>
    <mergeCell ref="F31:G31"/>
    <mergeCell ref="A32:G32"/>
    <mergeCell ref="F33:G33"/>
    <mergeCell ref="G35:G54"/>
    <mergeCell ref="A55:C55"/>
    <mergeCell ref="F55:G55"/>
    <mergeCell ref="B56:D56"/>
    <mergeCell ref="F56:G56"/>
  </mergeCells>
  <pageMargins left="0.7" right="0.7" top="0.75" bottom="0.75" header="0.3" footer="0.3"/>
  <pageSetup paperSize="9" scale="48" orientation="landscape" r:id="rId1"/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29"/>
  <sheetViews>
    <sheetView view="pageBreakPreview" topLeftCell="A85" zoomScaleNormal="90" zoomScaleSheetLayoutView="100" zoomScalePageLayoutView="85" workbookViewId="0">
      <selection activeCell="L98" sqref="L98"/>
    </sheetView>
  </sheetViews>
  <sheetFormatPr defaultColWidth="9" defaultRowHeight="21"/>
  <cols>
    <col min="1" max="1" width="57.85546875" style="28" customWidth="1"/>
    <col min="2" max="2" width="59" style="28" customWidth="1"/>
    <col min="3" max="3" width="24.140625" style="28" customWidth="1"/>
    <col min="4" max="4" width="35.140625" style="28" customWidth="1"/>
    <col min="5" max="5" width="16.5703125" style="28" customWidth="1"/>
    <col min="6" max="6" width="11.85546875" style="28" customWidth="1"/>
    <col min="7" max="7" width="18.28515625" style="28" customWidth="1"/>
    <col min="8" max="8" width="17.28515625" style="28" hidden="1" customWidth="1"/>
    <col min="9" max="9" width="15.5703125" style="28" hidden="1" customWidth="1"/>
    <col min="10" max="10" width="16.85546875" style="28" hidden="1" customWidth="1"/>
    <col min="11" max="11" width="11.85546875" style="28" hidden="1" customWidth="1"/>
    <col min="12" max="12" width="10.28515625" style="28" customWidth="1"/>
    <col min="13" max="13" width="81.140625" style="28" customWidth="1"/>
    <col min="14" max="14" width="21.7109375" style="28" hidden="1" customWidth="1"/>
    <col min="15" max="15" width="9" style="28" hidden="1" customWidth="1"/>
    <col min="16" max="16" width="9" style="28" customWidth="1"/>
    <col min="17" max="17" width="13.42578125" style="28" customWidth="1"/>
    <col min="18" max="18" width="9" style="28"/>
    <col min="19" max="19" width="17.140625" style="28" bestFit="1" customWidth="1"/>
    <col min="20" max="16384" width="9" style="28"/>
  </cols>
  <sheetData>
    <row r="1" spans="1:4" ht="27" customHeight="1">
      <c r="A1" s="38" t="s">
        <v>268</v>
      </c>
      <c r="B1" s="98"/>
      <c r="C1" s="98"/>
    </row>
    <row r="2" spans="1:4" ht="23.25" customHeight="1">
      <c r="A2" s="38" t="s">
        <v>269</v>
      </c>
      <c r="B2" s="38"/>
      <c r="C2" s="38"/>
    </row>
    <row r="3" spans="1:4" ht="23.25" customHeight="1">
      <c r="A3" s="99" t="s">
        <v>50</v>
      </c>
      <c r="B3" s="99" t="s">
        <v>272</v>
      </c>
      <c r="C3" s="99" t="s">
        <v>62</v>
      </c>
      <c r="D3" s="100" t="s">
        <v>55</v>
      </c>
    </row>
    <row r="4" spans="1:4" ht="23.25" customHeight="1">
      <c r="A4" s="503" t="s">
        <v>275</v>
      </c>
      <c r="B4" s="504"/>
      <c r="C4" s="504"/>
      <c r="D4" s="101"/>
    </row>
    <row r="5" spans="1:4" ht="23.25" customHeight="1">
      <c r="A5" s="245" t="s">
        <v>270</v>
      </c>
      <c r="B5" s="171"/>
      <c r="C5" s="163"/>
      <c r="D5" s="318" t="s">
        <v>262</v>
      </c>
    </row>
    <row r="6" spans="1:4" ht="23.25" customHeight="1">
      <c r="A6" s="168"/>
      <c r="B6" s="172"/>
      <c r="C6" s="164"/>
      <c r="D6" s="319"/>
    </row>
    <row r="7" spans="1:4" ht="23.25" customHeight="1">
      <c r="A7" s="168"/>
      <c r="B7" s="172"/>
      <c r="C7" s="165"/>
      <c r="D7" s="319"/>
    </row>
    <row r="8" spans="1:4" ht="23.25" customHeight="1">
      <c r="A8" s="168" t="s">
        <v>271</v>
      </c>
      <c r="B8" s="172"/>
      <c r="C8" s="164"/>
      <c r="D8" s="319" t="s">
        <v>251</v>
      </c>
    </row>
    <row r="9" spans="1:4" ht="23.25" customHeight="1">
      <c r="A9" s="168"/>
      <c r="B9" s="172"/>
      <c r="C9" s="165"/>
      <c r="D9" s="320"/>
    </row>
    <row r="10" spans="1:4" ht="23.25" customHeight="1">
      <c r="A10" s="168"/>
      <c r="B10" s="172"/>
      <c r="C10" s="165"/>
      <c r="D10" s="321" t="s">
        <v>430</v>
      </c>
    </row>
    <row r="11" spans="1:4" ht="23.25" customHeight="1">
      <c r="A11" s="168"/>
      <c r="B11" s="172"/>
      <c r="C11" s="165"/>
      <c r="D11" s="321" t="s">
        <v>302</v>
      </c>
    </row>
    <row r="12" spans="1:4" ht="23.25" customHeight="1">
      <c r="A12" s="168"/>
      <c r="B12" s="172"/>
      <c r="C12" s="165"/>
      <c r="D12" s="321" t="s">
        <v>431</v>
      </c>
    </row>
    <row r="13" spans="1:4" ht="23.25" customHeight="1">
      <c r="A13" s="169"/>
      <c r="B13" s="173"/>
      <c r="C13" s="166"/>
      <c r="D13" s="321" t="s">
        <v>303</v>
      </c>
    </row>
    <row r="14" spans="1:4" ht="23.25" customHeight="1">
      <c r="A14" s="170"/>
      <c r="B14" s="174"/>
      <c r="C14" s="167"/>
      <c r="D14" s="322"/>
    </row>
    <row r="15" spans="1:4" ht="23.25" customHeight="1">
      <c r="A15" s="103" t="s">
        <v>279</v>
      </c>
      <c r="B15" s="103"/>
      <c r="C15" s="103"/>
      <c r="D15" s="323"/>
    </row>
    <row r="16" spans="1:4" ht="23.25" customHeight="1">
      <c r="A16" s="104" t="s">
        <v>280</v>
      </c>
      <c r="B16" s="162"/>
      <c r="C16" s="140"/>
      <c r="D16" s="324"/>
    </row>
    <row r="17" spans="1:6" ht="23.25" customHeight="1">
      <c r="A17" s="168" t="s">
        <v>276</v>
      </c>
      <c r="B17" s="172"/>
      <c r="C17" s="164"/>
      <c r="D17" s="319" t="s">
        <v>262</v>
      </c>
    </row>
    <row r="18" spans="1:6" ht="23.25" customHeight="1">
      <c r="A18" s="102"/>
      <c r="B18" s="172"/>
      <c r="C18" s="164"/>
      <c r="D18" s="279"/>
      <c r="F18" s="105"/>
    </row>
    <row r="19" spans="1:6" ht="23.25" customHeight="1">
      <c r="A19" s="102"/>
      <c r="B19" s="172"/>
      <c r="C19" s="164"/>
      <c r="D19" s="279"/>
    </row>
    <row r="20" spans="1:6" ht="23.25" customHeight="1">
      <c r="A20" s="168" t="s">
        <v>277</v>
      </c>
      <c r="B20" s="172"/>
      <c r="C20" s="164"/>
      <c r="D20" s="319" t="s">
        <v>278</v>
      </c>
    </row>
    <row r="21" spans="1:6" ht="23.25" customHeight="1">
      <c r="A21" s="102"/>
      <c r="B21" s="172"/>
      <c r="C21" s="164"/>
      <c r="D21" s="319"/>
    </row>
    <row r="22" spans="1:6" ht="23.25" customHeight="1">
      <c r="A22" s="102"/>
      <c r="B22" s="172"/>
      <c r="C22" s="164"/>
      <c r="D22" s="319"/>
    </row>
    <row r="23" spans="1:6" ht="23.25" customHeight="1">
      <c r="A23" s="102" t="s">
        <v>281</v>
      </c>
      <c r="B23" s="172"/>
      <c r="C23" s="164"/>
      <c r="D23" s="319"/>
    </row>
    <row r="24" spans="1:6" ht="23.25" customHeight="1">
      <c r="A24" s="168" t="s">
        <v>276</v>
      </c>
      <c r="B24" s="172"/>
      <c r="C24" s="164"/>
      <c r="D24" s="319" t="s">
        <v>278</v>
      </c>
    </row>
    <row r="25" spans="1:6" ht="23.25" customHeight="1">
      <c r="A25" s="102"/>
      <c r="B25" s="172"/>
      <c r="C25" s="164"/>
      <c r="D25" s="319"/>
    </row>
    <row r="26" spans="1:6" ht="23.25" customHeight="1">
      <c r="A26" s="102"/>
      <c r="B26" s="172"/>
      <c r="C26" s="164"/>
      <c r="D26" s="319"/>
    </row>
    <row r="27" spans="1:6" ht="23.25" customHeight="1">
      <c r="A27" s="168" t="s">
        <v>277</v>
      </c>
      <c r="B27" s="172"/>
      <c r="C27" s="164"/>
      <c r="D27" s="319" t="s">
        <v>282</v>
      </c>
    </row>
    <row r="28" spans="1:6" ht="23.25" customHeight="1">
      <c r="A28" s="102"/>
      <c r="B28" s="172"/>
      <c r="C28" s="164"/>
      <c r="D28" s="319"/>
    </row>
    <row r="29" spans="1:6" ht="23.25" customHeight="1">
      <c r="A29" s="106"/>
      <c r="B29" s="175"/>
      <c r="C29" s="176"/>
      <c r="D29" s="325"/>
    </row>
    <row r="30" spans="1:6" ht="23.25" customHeight="1">
      <c r="A30" s="107" t="s">
        <v>283</v>
      </c>
      <c r="B30" s="108"/>
      <c r="C30" s="108"/>
      <c r="D30" s="326" t="s">
        <v>282</v>
      </c>
    </row>
    <row r="31" spans="1:6" ht="23.25" customHeight="1">
      <c r="A31" s="179"/>
      <c r="B31" s="180"/>
      <c r="C31" s="181"/>
      <c r="D31" s="327"/>
    </row>
    <row r="32" spans="1:6" ht="23.25" customHeight="1">
      <c r="A32" s="182"/>
      <c r="B32" s="172"/>
      <c r="C32" s="164"/>
      <c r="D32" s="310"/>
    </row>
    <row r="33" spans="1:4" ht="23.25" customHeight="1">
      <c r="A33" s="183"/>
      <c r="B33" s="175"/>
      <c r="C33" s="176"/>
      <c r="D33" s="328"/>
    </row>
    <row r="34" spans="1:4" ht="23.25" customHeight="1">
      <c r="A34" s="109" t="s">
        <v>284</v>
      </c>
      <c r="B34" s="108"/>
      <c r="C34" s="108"/>
      <c r="D34" s="326" t="s">
        <v>285</v>
      </c>
    </row>
    <row r="35" spans="1:4" ht="23.25" customHeight="1">
      <c r="A35" s="184"/>
      <c r="B35" s="171"/>
      <c r="C35" s="163"/>
      <c r="D35" s="318"/>
    </row>
    <row r="36" spans="1:4" ht="23.25" customHeight="1">
      <c r="A36" s="182"/>
      <c r="B36" s="172"/>
      <c r="C36" s="164"/>
      <c r="D36" s="319"/>
    </row>
    <row r="37" spans="1:4" ht="23.25" customHeight="1">
      <c r="A37" s="183"/>
      <c r="B37" s="175"/>
      <c r="C37" s="176"/>
      <c r="D37" s="325"/>
    </row>
    <row r="38" spans="1:4" ht="23.25" customHeight="1">
      <c r="A38" s="107" t="s">
        <v>286</v>
      </c>
      <c r="B38" s="108"/>
      <c r="C38" s="108"/>
      <c r="D38" s="326"/>
    </row>
    <row r="39" spans="1:4" ht="23.25" customHeight="1">
      <c r="A39" s="110" t="s">
        <v>287</v>
      </c>
      <c r="B39" s="171"/>
      <c r="C39" s="185"/>
      <c r="D39" s="318"/>
    </row>
    <row r="40" spans="1:4" ht="23.25" customHeight="1">
      <c r="A40" s="168" t="s">
        <v>288</v>
      </c>
      <c r="B40" s="172"/>
      <c r="C40" s="186"/>
      <c r="D40" s="319" t="s">
        <v>250</v>
      </c>
    </row>
    <row r="41" spans="1:4" ht="23.25" customHeight="1">
      <c r="A41" s="102"/>
      <c r="B41" s="172"/>
      <c r="C41" s="186"/>
      <c r="D41" s="319"/>
    </row>
    <row r="42" spans="1:4" ht="23.25" customHeight="1">
      <c r="A42" s="168" t="s">
        <v>236</v>
      </c>
      <c r="B42" s="172"/>
      <c r="C42" s="186"/>
      <c r="D42" s="319" t="s">
        <v>245</v>
      </c>
    </row>
    <row r="43" spans="1:4" ht="23.25" customHeight="1">
      <c r="A43" s="102"/>
      <c r="B43" s="172"/>
      <c r="C43" s="186"/>
      <c r="D43" s="319"/>
    </row>
    <row r="44" spans="1:4" ht="23.25" customHeight="1">
      <c r="A44" s="102"/>
      <c r="B44" s="172"/>
      <c r="C44" s="186"/>
      <c r="D44" s="319"/>
    </row>
    <row r="45" spans="1:4" ht="23.25" customHeight="1">
      <c r="A45" s="111" t="s">
        <v>289</v>
      </c>
      <c r="B45" s="172"/>
      <c r="C45" s="186"/>
      <c r="D45" s="319"/>
    </row>
    <row r="46" spans="1:4" ht="23.25" customHeight="1">
      <c r="A46" s="168" t="s">
        <v>288</v>
      </c>
      <c r="B46" s="172"/>
      <c r="C46" s="186"/>
      <c r="D46" s="319" t="s">
        <v>251</v>
      </c>
    </row>
    <row r="47" spans="1:4" ht="23.25" customHeight="1">
      <c r="A47" s="168"/>
      <c r="B47" s="172"/>
      <c r="C47" s="186"/>
      <c r="D47" s="319"/>
    </row>
    <row r="48" spans="1:4" ht="23.25" customHeight="1">
      <c r="A48" s="168" t="s">
        <v>236</v>
      </c>
      <c r="B48" s="172"/>
      <c r="C48" s="186"/>
      <c r="D48" s="319" t="s">
        <v>250</v>
      </c>
    </row>
    <row r="49" spans="1:4" ht="23.25" customHeight="1">
      <c r="A49" s="102"/>
      <c r="B49" s="172"/>
      <c r="C49" s="186"/>
      <c r="D49" s="319"/>
    </row>
    <row r="50" spans="1:4" ht="23.25" customHeight="1">
      <c r="A50" s="102"/>
      <c r="B50" s="172"/>
      <c r="C50" s="186"/>
      <c r="D50" s="319"/>
    </row>
    <row r="51" spans="1:4" ht="23.25" customHeight="1">
      <c r="A51" s="111" t="s">
        <v>290</v>
      </c>
      <c r="B51" s="172"/>
      <c r="C51" s="186"/>
      <c r="D51" s="319"/>
    </row>
    <row r="52" spans="1:4" ht="23.25" customHeight="1">
      <c r="A52" s="168" t="s">
        <v>288</v>
      </c>
      <c r="B52" s="172"/>
      <c r="C52" s="186"/>
      <c r="D52" s="319" t="s">
        <v>245</v>
      </c>
    </row>
    <row r="53" spans="1:4" ht="23.25" customHeight="1">
      <c r="A53" s="168"/>
      <c r="B53" s="172"/>
      <c r="C53" s="186"/>
      <c r="D53" s="319"/>
    </row>
    <row r="54" spans="1:4" ht="23.25" customHeight="1">
      <c r="A54" s="168" t="s">
        <v>236</v>
      </c>
      <c r="B54" s="172"/>
      <c r="C54" s="186"/>
      <c r="D54" s="319" t="s">
        <v>291</v>
      </c>
    </row>
    <row r="55" spans="1:4" ht="23.25" customHeight="1">
      <c r="A55" s="102"/>
      <c r="B55" s="172"/>
      <c r="C55" s="186"/>
      <c r="D55" s="319"/>
    </row>
    <row r="56" spans="1:4" ht="23.25" customHeight="1">
      <c r="A56" s="102"/>
      <c r="B56" s="172"/>
      <c r="C56" s="186"/>
      <c r="D56" s="319"/>
    </row>
    <row r="57" spans="1:4" ht="23.25" customHeight="1">
      <c r="A57" s="111" t="s">
        <v>412</v>
      </c>
      <c r="B57" s="172"/>
      <c r="C57" s="186"/>
      <c r="D57" s="319"/>
    </row>
    <row r="58" spans="1:4" ht="23.25" customHeight="1">
      <c r="A58" s="168" t="s">
        <v>288</v>
      </c>
      <c r="B58" s="172"/>
      <c r="C58" s="186"/>
      <c r="D58" s="319" t="s">
        <v>250</v>
      </c>
    </row>
    <row r="59" spans="1:4" ht="23.25" customHeight="1">
      <c r="A59" s="168"/>
      <c r="B59" s="172"/>
      <c r="C59" s="186"/>
      <c r="D59" s="319"/>
    </row>
    <row r="60" spans="1:4" ht="23.25" customHeight="1">
      <c r="A60" s="168" t="s">
        <v>236</v>
      </c>
      <c r="B60" s="172"/>
      <c r="C60" s="186"/>
      <c r="D60" s="319" t="s">
        <v>245</v>
      </c>
    </row>
    <row r="61" spans="1:4" ht="23.25" customHeight="1">
      <c r="A61" s="102"/>
      <c r="B61" s="172"/>
      <c r="C61" s="186"/>
      <c r="D61" s="319"/>
    </row>
    <row r="62" spans="1:4" ht="23.25" customHeight="1">
      <c r="A62" s="102"/>
      <c r="B62" s="172"/>
      <c r="C62" s="186"/>
      <c r="D62" s="319"/>
    </row>
    <row r="63" spans="1:4" ht="23.25" customHeight="1">
      <c r="A63" s="112" t="s">
        <v>292</v>
      </c>
      <c r="B63" s="190"/>
      <c r="C63" s="187"/>
      <c r="D63" s="319" t="s">
        <v>245</v>
      </c>
    </row>
    <row r="64" spans="1:4" ht="23.25" customHeight="1">
      <c r="A64" s="192"/>
      <c r="B64" s="191"/>
      <c r="C64" s="187"/>
      <c r="D64" s="319"/>
    </row>
    <row r="65" spans="1:15" ht="23.25" customHeight="1">
      <c r="A65" s="192"/>
      <c r="B65" s="191"/>
      <c r="C65" s="187"/>
      <c r="D65" s="319"/>
    </row>
    <row r="66" spans="1:15" ht="23.25" customHeight="1">
      <c r="A66" s="193"/>
      <c r="B66" s="172"/>
      <c r="C66" s="188"/>
      <c r="D66" s="319"/>
    </row>
    <row r="67" spans="1:15" ht="23.25" customHeight="1">
      <c r="A67" s="112" t="s">
        <v>293</v>
      </c>
      <c r="B67" s="190"/>
      <c r="C67" s="188"/>
      <c r="D67" s="319" t="s">
        <v>282</v>
      </c>
    </row>
    <row r="68" spans="1:15" ht="23.25" customHeight="1">
      <c r="A68" s="172"/>
      <c r="B68" s="172"/>
      <c r="C68" s="188"/>
      <c r="D68" s="319"/>
    </row>
    <row r="69" spans="1:15" ht="23.25" customHeight="1">
      <c r="A69" s="172"/>
      <c r="B69" s="172"/>
      <c r="C69" s="188"/>
      <c r="D69" s="319"/>
    </row>
    <row r="70" spans="1:15" ht="23.25" customHeight="1">
      <c r="A70" s="172"/>
      <c r="B70" s="172"/>
      <c r="C70" s="188"/>
      <c r="D70" s="319"/>
    </row>
    <row r="71" spans="1:15" ht="24.75" customHeight="1">
      <c r="A71" s="112" t="s">
        <v>294</v>
      </c>
      <c r="B71" s="113"/>
      <c r="C71" s="188"/>
      <c r="D71" s="319" t="s">
        <v>245</v>
      </c>
    </row>
    <row r="72" spans="1:15" ht="23.25" customHeight="1">
      <c r="A72" s="112" t="s">
        <v>295</v>
      </c>
      <c r="B72" s="113"/>
      <c r="C72" s="188"/>
      <c r="D72" s="329"/>
    </row>
    <row r="73" spans="1:15" ht="23.25" customHeight="1">
      <c r="A73" s="182"/>
      <c r="B73" s="172"/>
      <c r="C73" s="188"/>
      <c r="D73" s="329"/>
    </row>
    <row r="74" spans="1:15" ht="23.25" customHeight="1">
      <c r="A74" s="182"/>
      <c r="B74" s="172"/>
      <c r="C74" s="188"/>
      <c r="D74" s="329"/>
    </row>
    <row r="75" spans="1:15" ht="23.25" customHeight="1">
      <c r="A75" s="182"/>
      <c r="B75" s="172"/>
      <c r="C75" s="188"/>
      <c r="D75" s="329"/>
    </row>
    <row r="76" spans="1:15" ht="23.25" customHeight="1">
      <c r="A76" s="183"/>
      <c r="B76" s="175"/>
      <c r="C76" s="189"/>
      <c r="D76" s="330"/>
    </row>
    <row r="77" spans="1:15" ht="23.25" customHeight="1">
      <c r="A77" s="231" t="s">
        <v>401</v>
      </c>
      <c r="B77" s="230"/>
      <c r="C77" s="72">
        <f>SUM(C5:C76)</f>
        <v>0</v>
      </c>
      <c r="D77" s="71"/>
    </row>
    <row r="78" spans="1:15" ht="23.25" customHeight="1">
      <c r="A78" s="114"/>
      <c r="B78" s="115"/>
      <c r="C78" s="115"/>
      <c r="D78" s="116"/>
    </row>
    <row r="79" spans="1:15" ht="28.5" customHeight="1">
      <c r="A79" s="508" t="s">
        <v>50</v>
      </c>
      <c r="B79" s="508" t="s">
        <v>67</v>
      </c>
      <c r="C79" s="517" t="s">
        <v>425</v>
      </c>
      <c r="D79" s="510" t="s">
        <v>60</v>
      </c>
      <c r="E79" s="512" t="s">
        <v>299</v>
      </c>
      <c r="F79" s="514" t="s">
        <v>296</v>
      </c>
      <c r="G79" s="515" t="s">
        <v>53</v>
      </c>
      <c r="H79" s="519" t="s">
        <v>68</v>
      </c>
      <c r="I79" s="515" t="s">
        <v>69</v>
      </c>
      <c r="J79" s="510" t="s">
        <v>300</v>
      </c>
      <c r="K79" s="516" t="s">
        <v>70</v>
      </c>
      <c r="L79" s="514" t="s">
        <v>54</v>
      </c>
      <c r="M79" s="510" t="s">
        <v>55</v>
      </c>
    </row>
    <row r="80" spans="1:15" ht="45" customHeight="1">
      <c r="A80" s="509"/>
      <c r="B80" s="509"/>
      <c r="C80" s="518"/>
      <c r="D80" s="511"/>
      <c r="E80" s="513"/>
      <c r="F80" s="515"/>
      <c r="G80" s="515"/>
      <c r="H80" s="519"/>
      <c r="I80" s="515"/>
      <c r="J80" s="511"/>
      <c r="K80" s="516"/>
      <c r="L80" s="512"/>
      <c r="M80" s="511"/>
      <c r="N80" s="117" t="s">
        <v>71</v>
      </c>
      <c r="O80" s="28" t="s">
        <v>71</v>
      </c>
    </row>
    <row r="81" spans="1:15" ht="23.25" customHeight="1">
      <c r="A81" s="36" t="s">
        <v>297</v>
      </c>
      <c r="B81" s="270"/>
      <c r="C81" s="274"/>
      <c r="D81" s="274" t="s">
        <v>71</v>
      </c>
      <c r="E81" s="274"/>
      <c r="F81" s="300">
        <f>IFERROR(1/E81, 0)</f>
        <v>0</v>
      </c>
      <c r="G81" s="274" t="s">
        <v>71</v>
      </c>
      <c r="H81" s="207">
        <f>IF(D81="ทุนภายนอก",1.5,IF(D81="ทุนต่างประเทศ",2,0))</f>
        <v>0</v>
      </c>
      <c r="I81" s="207">
        <f>IF(G81="ประธาน",2,IF(G81="เลขานุการ",1.5,IF(G81="กรรมการ",1,0)))</f>
        <v>0</v>
      </c>
      <c r="J81" s="207">
        <f>IF(G81="ประธาน",0.25,IF(G81="เลขานุการ",0.125,IF(G81="กรรมการ",0,)))</f>
        <v>0</v>
      </c>
      <c r="K81" s="275">
        <f>IF(C81&lt;50000,6,(C81-50000)/100000 + 6)</f>
        <v>6</v>
      </c>
      <c r="L81" s="118">
        <f>(K81*I81*H81*F81)+IF(G81="ประธาน",0.25,IF(G81="เลขานุการ",0.125,IF(G81="กรรมการ",0)))</f>
        <v>0</v>
      </c>
      <c r="M81" s="331" t="s">
        <v>449</v>
      </c>
      <c r="N81" s="117" t="s">
        <v>63</v>
      </c>
      <c r="O81" s="28" t="s">
        <v>347</v>
      </c>
    </row>
    <row r="82" spans="1:15" ht="23.25" customHeight="1">
      <c r="A82" s="119" t="s">
        <v>298</v>
      </c>
      <c r="B82" s="271"/>
      <c r="C82" s="360"/>
      <c r="D82" s="196" t="s">
        <v>71</v>
      </c>
      <c r="E82" s="360"/>
      <c r="F82" s="301">
        <f t="shared" ref="F82:F100" si="0">IFERROR(1/E82, 0)</f>
        <v>0</v>
      </c>
      <c r="G82" s="196" t="s">
        <v>71</v>
      </c>
      <c r="H82" s="207">
        <f t="shared" ref="H82:H100" si="1">IF(D82="ทุนภายนอก",1.5,IF(D82="ทุนต่างประเทศ",2,0))</f>
        <v>0</v>
      </c>
      <c r="I82" s="207">
        <f t="shared" ref="I82:I100" si="2">IF(G82="ประธาน",2,IF(G82="เลขานุการ",1.5,IF(G82="กรรมการ",1,0)))</f>
        <v>0</v>
      </c>
      <c r="J82" s="207">
        <f t="shared" ref="J82:J100" si="3">IF(G82="ประธาน",0.25,IF(G82="เลขานุการ",0.125,IF(G82="กรรมการ",0,)))</f>
        <v>0</v>
      </c>
      <c r="K82" s="275">
        <f t="shared" ref="K82:K100" si="4">IF(C82&lt;50000,6,(C82-50000)/100000 + 6)</f>
        <v>6</v>
      </c>
      <c r="L82" s="118">
        <f t="shared" ref="L82:L100" si="5">(K82*I82*H82*F82)+IF(G82="ประธาน",0.25,IF(G82="เลขานุการ",0.125,IF(G82="กรรมการ",0)))</f>
        <v>0</v>
      </c>
      <c r="M82" s="331" t="s">
        <v>439</v>
      </c>
      <c r="N82" s="117" t="s">
        <v>64</v>
      </c>
      <c r="O82" s="28" t="s">
        <v>440</v>
      </c>
    </row>
    <row r="83" spans="1:15" ht="23.25" customHeight="1">
      <c r="A83" s="59" t="s">
        <v>418</v>
      </c>
      <c r="B83" s="271"/>
      <c r="C83" s="196"/>
      <c r="D83" s="196" t="s">
        <v>71</v>
      </c>
      <c r="E83" s="196"/>
      <c r="F83" s="301">
        <f t="shared" si="0"/>
        <v>0</v>
      </c>
      <c r="G83" s="196" t="s">
        <v>71</v>
      </c>
      <c r="H83" s="207">
        <f t="shared" si="1"/>
        <v>0</v>
      </c>
      <c r="I83" s="207">
        <f t="shared" si="2"/>
        <v>0</v>
      </c>
      <c r="J83" s="207">
        <f t="shared" si="3"/>
        <v>0</v>
      </c>
      <c r="K83" s="275">
        <f t="shared" si="4"/>
        <v>6</v>
      </c>
      <c r="L83" s="118">
        <f t="shared" si="5"/>
        <v>0</v>
      </c>
      <c r="M83" s="331" t="s">
        <v>426</v>
      </c>
      <c r="O83" s="28" t="s">
        <v>348</v>
      </c>
    </row>
    <row r="84" spans="1:15" ht="23.25" customHeight="1">
      <c r="A84" s="269" t="s">
        <v>419</v>
      </c>
      <c r="B84" s="271"/>
      <c r="C84" s="196"/>
      <c r="D84" s="196" t="s">
        <v>71</v>
      </c>
      <c r="E84" s="196"/>
      <c r="F84" s="301">
        <f t="shared" si="0"/>
        <v>0</v>
      </c>
      <c r="G84" s="196" t="s">
        <v>71</v>
      </c>
      <c r="H84" s="207">
        <f t="shared" si="1"/>
        <v>0</v>
      </c>
      <c r="I84" s="207">
        <f t="shared" si="2"/>
        <v>0</v>
      </c>
      <c r="J84" s="207">
        <f t="shared" si="3"/>
        <v>0</v>
      </c>
      <c r="K84" s="275">
        <f t="shared" si="4"/>
        <v>6</v>
      </c>
      <c r="L84" s="118">
        <f t="shared" si="5"/>
        <v>0</v>
      </c>
      <c r="M84" s="331"/>
    </row>
    <row r="85" spans="1:15" ht="23.25" customHeight="1">
      <c r="A85" s="269" t="s">
        <v>420</v>
      </c>
      <c r="B85" s="272"/>
      <c r="C85" s="196"/>
      <c r="D85" s="196" t="s">
        <v>71</v>
      </c>
      <c r="E85" s="196"/>
      <c r="F85" s="301">
        <f>IFERROR(1/E85, 0)</f>
        <v>0</v>
      </c>
      <c r="G85" s="196" t="s">
        <v>71</v>
      </c>
      <c r="H85" s="207">
        <f t="shared" si="1"/>
        <v>0</v>
      </c>
      <c r="I85" s="207">
        <f t="shared" si="2"/>
        <v>0</v>
      </c>
      <c r="J85" s="207">
        <f t="shared" si="3"/>
        <v>0</v>
      </c>
      <c r="K85" s="275">
        <f t="shared" si="4"/>
        <v>6</v>
      </c>
      <c r="L85" s="118">
        <f t="shared" si="5"/>
        <v>0</v>
      </c>
      <c r="M85" s="332" t="s">
        <v>55</v>
      </c>
    </row>
    <row r="86" spans="1:15" ht="23.25" customHeight="1">
      <c r="A86" s="194"/>
      <c r="B86" s="272"/>
      <c r="C86" s="196"/>
      <c r="D86" s="196" t="s">
        <v>71</v>
      </c>
      <c r="E86" s="196"/>
      <c r="F86" s="301">
        <f t="shared" si="0"/>
        <v>0</v>
      </c>
      <c r="G86" s="196" t="s">
        <v>71</v>
      </c>
      <c r="H86" s="207">
        <f t="shared" si="1"/>
        <v>0</v>
      </c>
      <c r="I86" s="207">
        <f t="shared" si="2"/>
        <v>0</v>
      </c>
      <c r="J86" s="207">
        <f t="shared" si="3"/>
        <v>0</v>
      </c>
      <c r="K86" s="275">
        <f t="shared" si="4"/>
        <v>6</v>
      </c>
      <c r="L86" s="118">
        <f t="shared" si="5"/>
        <v>0</v>
      </c>
      <c r="M86" s="331" t="s">
        <v>421</v>
      </c>
    </row>
    <row r="87" spans="1:15" ht="23.25" customHeight="1">
      <c r="A87" s="194"/>
      <c r="B87" s="271"/>
      <c r="C87" s="196"/>
      <c r="D87" s="196" t="s">
        <v>71</v>
      </c>
      <c r="E87" s="196"/>
      <c r="F87" s="301">
        <f t="shared" si="0"/>
        <v>0</v>
      </c>
      <c r="G87" s="196" t="s">
        <v>71</v>
      </c>
      <c r="H87" s="207">
        <f t="shared" si="1"/>
        <v>0</v>
      </c>
      <c r="I87" s="207">
        <f t="shared" si="2"/>
        <v>0</v>
      </c>
      <c r="J87" s="207">
        <f t="shared" si="3"/>
        <v>0</v>
      </c>
      <c r="K87" s="275">
        <f t="shared" si="4"/>
        <v>6</v>
      </c>
      <c r="L87" s="118">
        <f t="shared" si="5"/>
        <v>0</v>
      </c>
      <c r="M87" s="279" t="s">
        <v>422</v>
      </c>
    </row>
    <row r="88" spans="1:15" ht="23.25" customHeight="1">
      <c r="A88" s="194"/>
      <c r="B88" s="271"/>
      <c r="C88" s="196"/>
      <c r="D88" s="196" t="s">
        <v>71</v>
      </c>
      <c r="E88" s="196"/>
      <c r="F88" s="301">
        <f t="shared" si="0"/>
        <v>0</v>
      </c>
      <c r="G88" s="196" t="s">
        <v>71</v>
      </c>
      <c r="H88" s="207">
        <f t="shared" si="1"/>
        <v>0</v>
      </c>
      <c r="I88" s="207">
        <f t="shared" si="2"/>
        <v>0</v>
      </c>
      <c r="J88" s="207">
        <f t="shared" si="3"/>
        <v>0</v>
      </c>
      <c r="K88" s="275">
        <f t="shared" si="4"/>
        <v>6</v>
      </c>
      <c r="L88" s="118">
        <f t="shared" si="5"/>
        <v>0</v>
      </c>
      <c r="M88" s="333" t="s">
        <v>423</v>
      </c>
    </row>
    <row r="89" spans="1:15" ht="23.25" customHeight="1">
      <c r="A89" s="195"/>
      <c r="B89" s="272"/>
      <c r="C89" s="196"/>
      <c r="D89" s="196" t="s">
        <v>71</v>
      </c>
      <c r="E89" s="196"/>
      <c r="F89" s="301">
        <f t="shared" si="0"/>
        <v>0</v>
      </c>
      <c r="G89" s="196" t="s">
        <v>71</v>
      </c>
      <c r="H89" s="207">
        <f t="shared" si="1"/>
        <v>0</v>
      </c>
      <c r="I89" s="207">
        <f t="shared" si="2"/>
        <v>0</v>
      </c>
      <c r="J89" s="207">
        <f t="shared" si="3"/>
        <v>0</v>
      </c>
      <c r="K89" s="275">
        <f t="shared" si="4"/>
        <v>6</v>
      </c>
      <c r="L89" s="118">
        <f t="shared" si="5"/>
        <v>0</v>
      </c>
      <c r="M89" s="333" t="s">
        <v>424</v>
      </c>
    </row>
    <row r="90" spans="1:15" ht="23.25" customHeight="1">
      <c r="A90" s="195"/>
      <c r="B90" s="754"/>
      <c r="C90" s="196"/>
      <c r="D90" s="196" t="s">
        <v>71</v>
      </c>
      <c r="E90" s="196"/>
      <c r="F90" s="301">
        <f t="shared" si="0"/>
        <v>0</v>
      </c>
      <c r="G90" s="196" t="s">
        <v>71</v>
      </c>
      <c r="H90" s="207"/>
      <c r="I90" s="207"/>
      <c r="J90" s="207"/>
      <c r="K90" s="275"/>
      <c r="L90" s="118">
        <f t="shared" si="5"/>
        <v>0</v>
      </c>
      <c r="M90" s="333"/>
    </row>
    <row r="91" spans="1:15" ht="23.25" customHeight="1">
      <c r="A91" s="195"/>
      <c r="B91" s="754"/>
      <c r="C91" s="196"/>
      <c r="D91" s="196" t="s">
        <v>71</v>
      </c>
      <c r="E91" s="196"/>
      <c r="F91" s="301">
        <f t="shared" si="0"/>
        <v>0</v>
      </c>
      <c r="G91" s="196" t="s">
        <v>71</v>
      </c>
      <c r="H91" s="207"/>
      <c r="I91" s="207"/>
      <c r="J91" s="207"/>
      <c r="K91" s="275"/>
      <c r="L91" s="118">
        <f t="shared" si="5"/>
        <v>0</v>
      </c>
      <c r="M91" s="333"/>
    </row>
    <row r="92" spans="1:15" ht="23.25" customHeight="1">
      <c r="A92" s="195"/>
      <c r="B92" s="754"/>
      <c r="C92" s="196"/>
      <c r="D92" s="196" t="s">
        <v>71</v>
      </c>
      <c r="E92" s="196"/>
      <c r="F92" s="301">
        <f t="shared" si="0"/>
        <v>0</v>
      </c>
      <c r="G92" s="196" t="s">
        <v>71</v>
      </c>
      <c r="H92" s="207"/>
      <c r="I92" s="207"/>
      <c r="J92" s="207"/>
      <c r="K92" s="275"/>
      <c r="L92" s="118">
        <f t="shared" si="5"/>
        <v>0</v>
      </c>
      <c r="M92" s="333"/>
    </row>
    <row r="93" spans="1:15" ht="23.25" customHeight="1">
      <c r="A93" s="195"/>
      <c r="B93" s="754"/>
      <c r="C93" s="196"/>
      <c r="D93" s="196" t="s">
        <v>71</v>
      </c>
      <c r="E93" s="196"/>
      <c r="F93" s="301">
        <f t="shared" si="0"/>
        <v>0</v>
      </c>
      <c r="G93" s="196" t="s">
        <v>71</v>
      </c>
      <c r="H93" s="207"/>
      <c r="I93" s="207"/>
      <c r="J93" s="207"/>
      <c r="K93" s="275"/>
      <c r="L93" s="118">
        <f t="shared" si="5"/>
        <v>0</v>
      </c>
      <c r="M93" s="333"/>
    </row>
    <row r="94" spans="1:15" ht="23.25" customHeight="1">
      <c r="A94" s="195"/>
      <c r="B94" s="754"/>
      <c r="C94" s="196"/>
      <c r="D94" s="196" t="s">
        <v>71</v>
      </c>
      <c r="E94" s="196"/>
      <c r="F94" s="301">
        <f t="shared" si="0"/>
        <v>0</v>
      </c>
      <c r="G94" s="196" t="s">
        <v>71</v>
      </c>
      <c r="H94" s="207"/>
      <c r="I94" s="207"/>
      <c r="J94" s="207"/>
      <c r="K94" s="275"/>
      <c r="L94" s="118">
        <f t="shared" si="5"/>
        <v>0</v>
      </c>
      <c r="M94" s="333"/>
    </row>
    <row r="95" spans="1:15" ht="23.25" customHeight="1">
      <c r="A95" s="195"/>
      <c r="B95" s="754"/>
      <c r="C95" s="196"/>
      <c r="D95" s="196" t="s">
        <v>71</v>
      </c>
      <c r="E95" s="196"/>
      <c r="F95" s="301">
        <f t="shared" si="0"/>
        <v>0</v>
      </c>
      <c r="G95" s="196" t="s">
        <v>71</v>
      </c>
      <c r="H95" s="207"/>
      <c r="I95" s="207"/>
      <c r="J95" s="207"/>
      <c r="K95" s="275"/>
      <c r="L95" s="118">
        <f t="shared" si="5"/>
        <v>0</v>
      </c>
      <c r="M95" s="333"/>
    </row>
    <row r="96" spans="1:15" ht="23.25" customHeight="1">
      <c r="A96" s="195"/>
      <c r="B96" s="754"/>
      <c r="C96" s="196"/>
      <c r="D96" s="196" t="s">
        <v>71</v>
      </c>
      <c r="E96" s="196"/>
      <c r="F96" s="301">
        <f t="shared" si="0"/>
        <v>0</v>
      </c>
      <c r="G96" s="196" t="s">
        <v>71</v>
      </c>
      <c r="H96" s="207"/>
      <c r="I96" s="207"/>
      <c r="J96" s="207"/>
      <c r="K96" s="275"/>
      <c r="L96" s="118">
        <f t="shared" si="5"/>
        <v>0</v>
      </c>
      <c r="M96" s="333"/>
    </row>
    <row r="97" spans="1:15" ht="23.25" customHeight="1">
      <c r="A97" s="195"/>
      <c r="B97" s="754"/>
      <c r="C97" s="196"/>
      <c r="D97" s="196" t="s">
        <v>71</v>
      </c>
      <c r="E97" s="196"/>
      <c r="F97" s="301">
        <f t="shared" si="0"/>
        <v>0</v>
      </c>
      <c r="G97" s="196" t="s">
        <v>71</v>
      </c>
      <c r="H97" s="207"/>
      <c r="I97" s="207"/>
      <c r="J97" s="207"/>
      <c r="K97" s="275"/>
      <c r="L97" s="118">
        <f>(K97*I97*H97*F97)+IF(G97="ประธาน",0.25,IF(G97="เลขานุการ",0.125,IF(G97="กรรมการ",0)))</f>
        <v>0</v>
      </c>
      <c r="M97" s="333"/>
    </row>
    <row r="98" spans="1:15" ht="23.25" customHeight="1">
      <c r="A98" s="195"/>
      <c r="B98" s="754"/>
      <c r="C98" s="196"/>
      <c r="D98" s="196" t="s">
        <v>71</v>
      </c>
      <c r="E98" s="196"/>
      <c r="F98" s="301">
        <f t="shared" si="0"/>
        <v>0</v>
      </c>
      <c r="G98" s="196" t="s">
        <v>71</v>
      </c>
      <c r="H98" s="207"/>
      <c r="I98" s="207"/>
      <c r="J98" s="207"/>
      <c r="K98" s="275"/>
      <c r="L98" s="118">
        <f t="shared" si="5"/>
        <v>0</v>
      </c>
      <c r="M98" s="333"/>
    </row>
    <row r="99" spans="1:15" ht="23.25" customHeight="1">
      <c r="A99" s="195"/>
      <c r="B99" s="754"/>
      <c r="C99" s="196"/>
      <c r="D99" s="196" t="s">
        <v>71</v>
      </c>
      <c r="E99" s="196"/>
      <c r="F99" s="301">
        <f t="shared" si="0"/>
        <v>0</v>
      </c>
      <c r="G99" s="196" t="s">
        <v>71</v>
      </c>
      <c r="H99" s="207"/>
      <c r="I99" s="207"/>
      <c r="J99" s="207"/>
      <c r="K99" s="275"/>
      <c r="L99" s="118">
        <f t="shared" si="5"/>
        <v>0</v>
      </c>
      <c r="M99" s="333"/>
    </row>
    <row r="100" spans="1:15" ht="23.25" customHeight="1">
      <c r="A100" s="195"/>
      <c r="B100" s="273"/>
      <c r="C100" s="196"/>
      <c r="D100" s="196" t="s">
        <v>71</v>
      </c>
      <c r="E100" s="196"/>
      <c r="F100" s="302">
        <f t="shared" si="0"/>
        <v>0</v>
      </c>
      <c r="G100" s="196" t="s">
        <v>71</v>
      </c>
      <c r="H100" s="207">
        <f t="shared" si="1"/>
        <v>0</v>
      </c>
      <c r="I100" s="207">
        <f t="shared" si="2"/>
        <v>0</v>
      </c>
      <c r="J100" s="207">
        <f t="shared" si="3"/>
        <v>0</v>
      </c>
      <c r="K100" s="275">
        <f t="shared" si="4"/>
        <v>6</v>
      </c>
      <c r="L100" s="118">
        <f t="shared" si="5"/>
        <v>0</v>
      </c>
      <c r="M100" s="334"/>
    </row>
    <row r="101" spans="1:15" ht="23.25" customHeight="1">
      <c r="A101" s="233"/>
      <c r="B101" s="452"/>
      <c r="C101" s="453"/>
      <c r="D101" s="453"/>
      <c r="E101" s="453"/>
      <c r="F101" s="453"/>
      <c r="G101" s="454"/>
      <c r="H101" s="505"/>
      <c r="I101" s="506"/>
      <c r="J101" s="506"/>
      <c r="K101" s="507"/>
      <c r="L101" s="235">
        <f>SUM(L81:L100)</f>
        <v>0</v>
      </c>
      <c r="M101" s="247"/>
      <c r="O101" s="246"/>
    </row>
    <row r="102" spans="1:15" ht="25.5" customHeight="1">
      <c r="A102" s="120" t="s">
        <v>301</v>
      </c>
      <c r="B102" s="100" t="s">
        <v>67</v>
      </c>
      <c r="C102" s="100" t="s">
        <v>53</v>
      </c>
      <c r="D102" s="100" t="s">
        <v>62</v>
      </c>
      <c r="E102" s="520" t="s">
        <v>55</v>
      </c>
      <c r="F102" s="520"/>
      <c r="G102" s="520"/>
      <c r="H102" s="520"/>
      <c r="I102" s="520"/>
      <c r="J102" s="520"/>
      <c r="K102" s="520"/>
      <c r="L102" s="520"/>
      <c r="M102" s="520"/>
    </row>
    <row r="103" spans="1:15" ht="23.25" customHeight="1">
      <c r="A103" s="178"/>
      <c r="B103" s="171"/>
      <c r="C103" s="163"/>
      <c r="D103" s="163"/>
      <c r="E103" s="521" t="s">
        <v>244</v>
      </c>
      <c r="F103" s="522"/>
      <c r="G103" s="522"/>
      <c r="H103" s="522"/>
      <c r="I103" s="522"/>
      <c r="J103" s="522"/>
      <c r="K103" s="522"/>
      <c r="L103" s="522"/>
      <c r="M103" s="523"/>
    </row>
    <row r="104" spans="1:15" ht="23.25" customHeight="1">
      <c r="A104" s="227"/>
      <c r="B104" s="180"/>
      <c r="C104" s="181"/>
      <c r="D104" s="181"/>
      <c r="E104" s="479" t="s">
        <v>397</v>
      </c>
      <c r="F104" s="480"/>
      <c r="G104" s="480"/>
      <c r="H104" s="480"/>
      <c r="I104" s="480"/>
      <c r="J104" s="480"/>
      <c r="K104" s="480"/>
      <c r="L104" s="480"/>
      <c r="M104" s="481"/>
    </row>
    <row r="105" spans="1:15" ht="23.25" customHeight="1">
      <c r="A105" s="227"/>
      <c r="B105" s="180"/>
      <c r="C105" s="181"/>
      <c r="D105" s="181"/>
      <c r="E105" s="479" t="s">
        <v>398</v>
      </c>
      <c r="F105" s="480"/>
      <c r="G105" s="480"/>
      <c r="H105" s="480"/>
      <c r="I105" s="480"/>
      <c r="J105" s="480"/>
      <c r="K105" s="480"/>
      <c r="L105" s="480"/>
      <c r="M105" s="481"/>
    </row>
    <row r="106" spans="1:15" ht="23.25" customHeight="1">
      <c r="A106" s="227"/>
      <c r="B106" s="180"/>
      <c r="C106" s="181"/>
      <c r="D106" s="181"/>
      <c r="E106" s="479" t="s">
        <v>399</v>
      </c>
      <c r="F106" s="480"/>
      <c r="G106" s="480"/>
      <c r="H106" s="480"/>
      <c r="I106" s="480"/>
      <c r="J106" s="480"/>
      <c r="K106" s="480"/>
      <c r="L106" s="480"/>
      <c r="M106" s="481"/>
    </row>
    <row r="107" spans="1:15" ht="23.25" customHeight="1">
      <c r="A107" s="177"/>
      <c r="B107" s="172"/>
      <c r="C107" s="164"/>
      <c r="D107" s="164"/>
      <c r="E107" s="479" t="s">
        <v>400</v>
      </c>
      <c r="F107" s="480"/>
      <c r="G107" s="480"/>
      <c r="H107" s="480"/>
      <c r="I107" s="480"/>
      <c r="J107" s="480"/>
      <c r="K107" s="480"/>
      <c r="L107" s="480"/>
      <c r="M107" s="481"/>
    </row>
    <row r="108" spans="1:15" ht="23.25" customHeight="1">
      <c r="A108" s="177"/>
      <c r="B108" s="172"/>
      <c r="C108" s="164"/>
      <c r="D108" s="164"/>
      <c r="E108" s="479"/>
      <c r="F108" s="480"/>
      <c r="G108" s="480"/>
      <c r="H108" s="480"/>
      <c r="I108" s="480"/>
      <c r="J108" s="480"/>
      <c r="K108" s="480"/>
      <c r="L108" s="480"/>
      <c r="M108" s="481"/>
    </row>
    <row r="109" spans="1:15" ht="23.25" customHeight="1">
      <c r="A109" s="177"/>
      <c r="B109" s="172"/>
      <c r="C109" s="164"/>
      <c r="D109" s="164"/>
      <c r="E109" s="479" t="s">
        <v>304</v>
      </c>
      <c r="F109" s="480"/>
      <c r="G109" s="480"/>
      <c r="H109" s="480"/>
      <c r="I109" s="480"/>
      <c r="J109" s="480"/>
      <c r="K109" s="480"/>
      <c r="L109" s="480"/>
      <c r="M109" s="481"/>
    </row>
    <row r="110" spans="1:15" ht="23.25" customHeight="1">
      <c r="A110" s="177"/>
      <c r="B110" s="172"/>
      <c r="C110" s="164"/>
      <c r="D110" s="164"/>
      <c r="E110" s="482" t="s">
        <v>305</v>
      </c>
      <c r="F110" s="483"/>
      <c r="G110" s="483"/>
      <c r="H110" s="483"/>
      <c r="I110" s="483"/>
      <c r="J110" s="483"/>
      <c r="K110" s="483"/>
      <c r="L110" s="483"/>
      <c r="M110" s="484"/>
    </row>
    <row r="111" spans="1:15" ht="23.25" customHeight="1">
      <c r="A111" s="177"/>
      <c r="B111" s="172"/>
      <c r="C111" s="164"/>
      <c r="D111" s="164"/>
      <c r="E111" s="482" t="s">
        <v>306</v>
      </c>
      <c r="F111" s="483"/>
      <c r="G111" s="483"/>
      <c r="H111" s="483"/>
      <c r="I111" s="483"/>
      <c r="J111" s="483"/>
      <c r="K111" s="483"/>
      <c r="L111" s="483"/>
      <c r="M111" s="484"/>
    </row>
    <row r="112" spans="1:15" ht="23.25" customHeight="1">
      <c r="A112" s="197"/>
      <c r="B112" s="173"/>
      <c r="C112" s="198"/>
      <c r="D112" s="198"/>
      <c r="E112" s="482" t="s">
        <v>307</v>
      </c>
      <c r="F112" s="483"/>
      <c r="G112" s="483"/>
      <c r="H112" s="483"/>
      <c r="I112" s="483"/>
      <c r="J112" s="483"/>
      <c r="K112" s="483"/>
      <c r="L112" s="483"/>
      <c r="M112" s="484"/>
    </row>
    <row r="113" spans="1:16" ht="21" customHeight="1">
      <c r="A113" s="232"/>
      <c r="B113" s="524"/>
      <c r="C113" s="525"/>
      <c r="D113" s="72">
        <f>SUM(D103:D112)/26</f>
        <v>0</v>
      </c>
      <c r="E113" s="420"/>
      <c r="F113" s="420"/>
      <c r="G113" s="420"/>
      <c r="H113" s="420"/>
      <c r="I113" s="420"/>
      <c r="J113" s="420"/>
      <c r="K113" s="420"/>
      <c r="L113" s="420"/>
      <c r="M113" s="420"/>
    </row>
    <row r="114" spans="1:16" ht="21" customHeight="1">
      <c r="A114" s="232" t="s">
        <v>413</v>
      </c>
      <c r="B114" s="524"/>
      <c r="C114" s="525"/>
      <c r="D114" s="292">
        <f>SUM(L101+D113)</f>
        <v>0</v>
      </c>
      <c r="E114" s="456"/>
      <c r="F114" s="457"/>
      <c r="G114" s="457"/>
      <c r="H114" s="457"/>
      <c r="I114" s="457"/>
      <c r="J114" s="457"/>
      <c r="K114" s="457"/>
      <c r="L114" s="457"/>
      <c r="M114" s="458"/>
    </row>
    <row r="115" spans="1:16" ht="23.25" customHeight="1">
      <c r="A115" s="121"/>
      <c r="B115" s="122"/>
      <c r="C115" s="122"/>
      <c r="D115" s="124"/>
      <c r="E115" s="122"/>
      <c r="F115" s="122"/>
      <c r="G115" s="122"/>
      <c r="H115" s="122"/>
      <c r="I115" s="122"/>
      <c r="J115" s="122"/>
      <c r="K115" s="122"/>
      <c r="L115" s="122"/>
      <c r="M115" s="123"/>
    </row>
    <row r="116" spans="1:16" ht="23.25" customHeight="1">
      <c r="A116" s="456"/>
      <c r="B116" s="457"/>
      <c r="C116" s="457"/>
      <c r="D116" s="457"/>
      <c r="E116" s="457"/>
      <c r="F116" s="457"/>
      <c r="G116" s="457"/>
      <c r="H116" s="457"/>
      <c r="I116" s="457"/>
      <c r="J116" s="457"/>
      <c r="K116" s="457"/>
      <c r="L116" s="457"/>
      <c r="M116" s="458"/>
    </row>
    <row r="117" spans="1:16" ht="27" customHeight="1">
      <c r="A117" s="125" t="s">
        <v>308</v>
      </c>
      <c r="B117" s="520" t="s">
        <v>309</v>
      </c>
      <c r="C117" s="520"/>
      <c r="D117" s="100" t="s">
        <v>62</v>
      </c>
      <c r="E117" s="520" t="s">
        <v>55</v>
      </c>
      <c r="F117" s="520"/>
      <c r="G117" s="520"/>
      <c r="H117" s="520"/>
      <c r="I117" s="520"/>
      <c r="J117" s="520"/>
      <c r="K117" s="520"/>
      <c r="L117" s="520"/>
      <c r="M117" s="520"/>
    </row>
    <row r="118" spans="1:16" ht="23.25" customHeight="1">
      <c r="A118" s="184"/>
      <c r="B118" s="488"/>
      <c r="C118" s="489"/>
      <c r="D118" s="163"/>
      <c r="E118" s="479" t="s">
        <v>441</v>
      </c>
      <c r="F118" s="480"/>
      <c r="G118" s="480"/>
      <c r="H118" s="480"/>
      <c r="I118" s="480"/>
      <c r="J118" s="480"/>
      <c r="K118" s="480"/>
      <c r="L118" s="480"/>
      <c r="M118" s="481"/>
    </row>
    <row r="119" spans="1:16" ht="23.25" customHeight="1">
      <c r="A119" s="182"/>
      <c r="B119" s="490"/>
      <c r="C119" s="491"/>
      <c r="D119" s="164"/>
      <c r="E119" s="482" t="s">
        <v>447</v>
      </c>
      <c r="F119" s="483"/>
      <c r="G119" s="483"/>
      <c r="H119" s="483"/>
      <c r="I119" s="483"/>
      <c r="J119" s="483"/>
      <c r="K119" s="483"/>
      <c r="L119" s="483"/>
      <c r="M119" s="484"/>
    </row>
    <row r="120" spans="1:16" ht="23.25" customHeight="1">
      <c r="A120" s="182"/>
      <c r="B120" s="490"/>
      <c r="C120" s="491"/>
      <c r="D120" s="164"/>
      <c r="E120" s="485"/>
      <c r="F120" s="486"/>
      <c r="G120" s="486"/>
      <c r="H120" s="486"/>
      <c r="I120" s="486"/>
      <c r="J120" s="486"/>
      <c r="K120" s="486"/>
      <c r="L120" s="486"/>
      <c r="M120" s="487"/>
    </row>
    <row r="121" spans="1:16" ht="23.25" customHeight="1">
      <c r="A121" s="182"/>
      <c r="B121" s="490"/>
      <c r="C121" s="491"/>
      <c r="D121" s="164"/>
      <c r="E121" s="485"/>
      <c r="F121" s="486"/>
      <c r="G121" s="486"/>
      <c r="H121" s="486"/>
      <c r="I121" s="486"/>
      <c r="J121" s="486"/>
      <c r="K121" s="486"/>
      <c r="L121" s="486"/>
      <c r="M121" s="487"/>
    </row>
    <row r="122" spans="1:16" ht="23.25" customHeight="1">
      <c r="A122" s="182"/>
      <c r="B122" s="490"/>
      <c r="C122" s="491"/>
      <c r="D122" s="164"/>
      <c r="E122" s="485"/>
      <c r="F122" s="486"/>
      <c r="G122" s="486"/>
      <c r="H122" s="486"/>
      <c r="I122" s="486"/>
      <c r="J122" s="486"/>
      <c r="K122" s="486"/>
      <c r="L122" s="486"/>
      <c r="M122" s="487"/>
    </row>
    <row r="123" spans="1:16" ht="23.25" customHeight="1">
      <c r="A123" s="183"/>
      <c r="B123" s="498"/>
      <c r="C123" s="499"/>
      <c r="D123" s="176"/>
      <c r="E123" s="495"/>
      <c r="F123" s="496"/>
      <c r="G123" s="496"/>
      <c r="H123" s="496"/>
      <c r="I123" s="496"/>
      <c r="J123" s="496"/>
      <c r="K123" s="496"/>
      <c r="L123" s="496"/>
      <c r="M123" s="497"/>
    </row>
    <row r="124" spans="1:16" ht="23.25" customHeight="1">
      <c r="A124" s="231"/>
      <c r="B124" s="456"/>
      <c r="C124" s="458"/>
      <c r="D124" s="72">
        <f>IF(P124&lt;=3,P124,3)</f>
        <v>0</v>
      </c>
      <c r="E124" s="492"/>
      <c r="F124" s="492"/>
      <c r="G124" s="492"/>
      <c r="H124" s="492"/>
      <c r="I124" s="492"/>
      <c r="J124" s="492"/>
      <c r="K124" s="492"/>
      <c r="L124" s="492"/>
      <c r="M124" s="492"/>
      <c r="P124" s="228">
        <f>SUM(D118:D123)</f>
        <v>0</v>
      </c>
    </row>
    <row r="125" spans="1:16" ht="24" customHeight="1">
      <c r="A125" s="231" t="s">
        <v>402</v>
      </c>
      <c r="B125" s="456"/>
      <c r="C125" s="458"/>
      <c r="D125" s="292">
        <f>SUM(C77+D114+D124)</f>
        <v>0</v>
      </c>
      <c r="E125" s="492"/>
      <c r="F125" s="492"/>
      <c r="G125" s="492"/>
      <c r="H125" s="492"/>
      <c r="I125" s="492"/>
      <c r="J125" s="492"/>
      <c r="K125" s="492"/>
      <c r="L125" s="492"/>
      <c r="M125" s="492"/>
    </row>
    <row r="126" spans="1:16" ht="24" customHeight="1">
      <c r="A126" s="234" t="s">
        <v>403</v>
      </c>
      <c r="B126" s="500"/>
      <c r="C126" s="501"/>
      <c r="D126" s="299">
        <f>IF(D125&lt;=5,D125,5)</f>
        <v>0</v>
      </c>
      <c r="E126" s="500"/>
      <c r="F126" s="502"/>
      <c r="G126" s="502"/>
      <c r="H126" s="502"/>
      <c r="I126" s="502"/>
      <c r="J126" s="502"/>
      <c r="K126" s="502"/>
      <c r="L126" s="502"/>
      <c r="M126" s="501"/>
    </row>
    <row r="127" spans="1:16" ht="24" customHeight="1">
      <c r="P127" s="128"/>
    </row>
    <row r="128" spans="1:16" ht="24" customHeight="1"/>
    <row r="129" spans="1:16" ht="22.5" customHeight="1">
      <c r="A129" s="493" t="s">
        <v>345</v>
      </c>
      <c r="B129" s="493"/>
      <c r="C129" s="493"/>
      <c r="D129" s="66">
        <f>IF(P129&lt;=10,P129,10)</f>
        <v>0</v>
      </c>
      <c r="E129" s="494"/>
      <c r="F129" s="494"/>
      <c r="G129" s="494"/>
      <c r="H129" s="494"/>
      <c r="I129" s="494"/>
      <c r="J129" s="494"/>
      <c r="K129" s="494"/>
      <c r="L129" s="494"/>
      <c r="M129" s="494"/>
      <c r="P129" s="246">
        <f>'4. Strategic 1'!D34+'5 Strategic 2'!E57+'6. Strategic 3'!D126</f>
        <v>0</v>
      </c>
    </row>
  </sheetData>
  <sheetProtection algorithmName="SHA-512" hashValue="CGgFfSiprKg8lp5uEBzfLmmvbyw+QzGtTJAJXf6zasBtA5gzKBmVphvRqw0rww0QHrb974IkSpuXWc4YKJUjdA==" saltValue="U9jpVy6tR/lEcg0xhaPJ9A==" spinCount="100000" sheet="1" formatRows="0" insertRows="0" deleteRows="0"/>
  <dataConsolidate link="1"/>
  <mergeCells count="54">
    <mergeCell ref="E113:M113"/>
    <mergeCell ref="B117:C117"/>
    <mergeCell ref="E117:M117"/>
    <mergeCell ref="E112:M112"/>
    <mergeCell ref="E102:M102"/>
    <mergeCell ref="E109:M109"/>
    <mergeCell ref="E110:M110"/>
    <mergeCell ref="E111:M111"/>
    <mergeCell ref="E103:M103"/>
    <mergeCell ref="E107:M107"/>
    <mergeCell ref="E108:M108"/>
    <mergeCell ref="E104:M104"/>
    <mergeCell ref="E105:M105"/>
    <mergeCell ref="E106:M106"/>
    <mergeCell ref="B113:C113"/>
    <mergeCell ref="B114:C114"/>
    <mergeCell ref="L79:L80"/>
    <mergeCell ref="M79:M80"/>
    <mergeCell ref="J79:J80"/>
    <mergeCell ref="G79:G80"/>
    <mergeCell ref="H79:H80"/>
    <mergeCell ref="I79:I80"/>
    <mergeCell ref="A4:C4"/>
    <mergeCell ref="H101:K101"/>
    <mergeCell ref="A79:A80"/>
    <mergeCell ref="D79:D80"/>
    <mergeCell ref="E79:E80"/>
    <mergeCell ref="F79:F80"/>
    <mergeCell ref="K79:K80"/>
    <mergeCell ref="B101:G101"/>
    <mergeCell ref="B79:B80"/>
    <mergeCell ref="C79:C80"/>
    <mergeCell ref="E125:M125"/>
    <mergeCell ref="A129:C129"/>
    <mergeCell ref="E129:M129"/>
    <mergeCell ref="E123:M123"/>
    <mergeCell ref="E124:M124"/>
    <mergeCell ref="B123:C123"/>
    <mergeCell ref="B125:C125"/>
    <mergeCell ref="B126:C126"/>
    <mergeCell ref="E126:M126"/>
    <mergeCell ref="E121:M121"/>
    <mergeCell ref="E122:M122"/>
    <mergeCell ref="B124:C124"/>
    <mergeCell ref="B121:C121"/>
    <mergeCell ref="B122:C122"/>
    <mergeCell ref="E118:M118"/>
    <mergeCell ref="E119:M119"/>
    <mergeCell ref="E120:M120"/>
    <mergeCell ref="E114:M114"/>
    <mergeCell ref="A116:M116"/>
    <mergeCell ref="B118:C118"/>
    <mergeCell ref="B119:C119"/>
    <mergeCell ref="B120:C120"/>
  </mergeCells>
  <dataValidations count="2">
    <dataValidation type="list" allowBlank="1" sqref="D81:D100">
      <formula1>$N$80:$N$82</formula1>
    </dataValidation>
    <dataValidation type="list" allowBlank="1" sqref="G81:G100">
      <formula1>$O$80:$O$83</formula1>
    </dataValidation>
  </dataValidations>
  <pageMargins left="0.70866141732283505" right="0.196850393700787" top="0.511811023622047" bottom="0.13" header="0.31496062992126" footer="0.09"/>
  <pageSetup paperSize="9" scale="43" orientation="landscape" r:id="rId1"/>
  <headerFooter>
    <oddHeader>&amp;Rวท.บร.05</oddHeader>
  </headerFooter>
  <rowBreaks count="2" manualBreakCount="2">
    <brk id="37" max="14" man="1"/>
    <brk id="66" max="14" man="1"/>
  </rowBreaks>
  <colBreaks count="1" manualBreakCount="1">
    <brk id="13" max="1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6"/>
  <sheetViews>
    <sheetView topLeftCell="A16" workbookViewId="0">
      <selection activeCell="L12" sqref="L12"/>
    </sheetView>
  </sheetViews>
  <sheetFormatPr defaultRowHeight="23.25"/>
  <cols>
    <col min="1" max="1" width="9.140625" style="2"/>
    <col min="2" max="2" width="22.140625" style="2" customWidth="1"/>
    <col min="3" max="3" width="12.140625" style="2" customWidth="1"/>
    <col min="4" max="4" width="47.7109375" style="2" customWidth="1"/>
    <col min="5" max="5" width="21.28515625" style="2" customWidth="1"/>
    <col min="6" max="16384" width="9.140625" style="2"/>
  </cols>
  <sheetData>
    <row r="1" spans="1:5">
      <c r="A1" s="569" t="s">
        <v>73</v>
      </c>
      <c r="B1" s="569"/>
      <c r="C1" s="569"/>
      <c r="D1" s="569"/>
      <c r="E1" s="569"/>
    </row>
    <row r="2" spans="1:5">
      <c r="A2" s="129" t="s">
        <v>74</v>
      </c>
      <c r="B2" s="38"/>
      <c r="C2" s="129" t="s">
        <v>21</v>
      </c>
      <c r="D2" s="38"/>
      <c r="E2" s="51"/>
    </row>
    <row r="3" spans="1:5">
      <c r="A3" s="129" t="s">
        <v>75</v>
      </c>
      <c r="B3" s="130"/>
      <c r="C3" s="569" t="s">
        <v>76</v>
      </c>
      <c r="D3" s="569"/>
      <c r="E3" s="569"/>
    </row>
    <row r="4" spans="1:5">
      <c r="A4" s="569" t="s">
        <v>77</v>
      </c>
      <c r="B4" s="569"/>
      <c r="C4" s="569"/>
      <c r="D4" s="569"/>
      <c r="E4" s="569"/>
    </row>
    <row r="5" spans="1:5">
      <c r="A5" s="569" t="s">
        <v>78</v>
      </c>
      <c r="B5" s="569"/>
      <c r="C5" s="569"/>
      <c r="D5" s="569"/>
      <c r="E5" s="569"/>
    </row>
    <row r="6" spans="1:5">
      <c r="A6" s="48"/>
      <c r="B6" s="48"/>
      <c r="C6" s="48"/>
      <c r="D6" s="48"/>
      <c r="E6" s="55" t="s">
        <v>79</v>
      </c>
    </row>
    <row r="7" spans="1:5">
      <c r="A7" s="570" t="s">
        <v>80</v>
      </c>
      <c r="B7" s="571"/>
      <c r="C7" s="571"/>
      <c r="D7" s="571"/>
      <c r="E7" s="572"/>
    </row>
    <row r="8" spans="1:5">
      <c r="A8" s="551" t="s">
        <v>81</v>
      </c>
      <c r="B8" s="552"/>
      <c r="C8" s="552"/>
      <c r="D8" s="552"/>
      <c r="E8" s="316">
        <f>'8. แบบประเมินผลการปฏิบัติงาน'!N35</f>
        <v>0</v>
      </c>
    </row>
    <row r="9" spans="1:5">
      <c r="A9" s="551" t="s">
        <v>82</v>
      </c>
      <c r="B9" s="552"/>
      <c r="C9" s="552"/>
      <c r="D9" s="552"/>
      <c r="E9" s="317">
        <f>'8. แบบประเมินผลการปฏิบัติงาน'!N42</f>
        <v>0</v>
      </c>
    </row>
    <row r="10" spans="1:5">
      <c r="A10" s="553" t="s">
        <v>44</v>
      </c>
      <c r="B10" s="554"/>
      <c r="C10" s="554"/>
      <c r="D10" s="555"/>
      <c r="E10" s="314">
        <f>'8. แบบประเมินผลการปฏิบัติงาน'!N43</f>
        <v>0</v>
      </c>
    </row>
    <row r="11" spans="1:5">
      <c r="A11" s="8"/>
      <c r="B11" s="8"/>
      <c r="C11" s="8"/>
      <c r="D11" s="8"/>
      <c r="E11" s="8"/>
    </row>
    <row r="12" spans="1:5">
      <c r="A12" s="556" t="s">
        <v>83</v>
      </c>
      <c r="B12" s="557"/>
      <c r="C12" s="557"/>
      <c r="D12" s="557"/>
      <c r="E12" s="558"/>
    </row>
    <row r="13" spans="1:5">
      <c r="A13" s="559" t="s">
        <v>84</v>
      </c>
      <c r="B13" s="560"/>
      <c r="C13" s="560"/>
      <c r="D13" s="561"/>
      <c r="E13" s="313">
        <f>'2. Shared 1'!E199</f>
        <v>0</v>
      </c>
    </row>
    <row r="14" spans="1:5">
      <c r="A14" s="562" t="s">
        <v>85</v>
      </c>
      <c r="B14" s="563"/>
      <c r="C14" s="563"/>
      <c r="D14" s="564"/>
      <c r="E14" s="313">
        <f>'3. Shared 2 (หัวหน้าหน่วยงาน)'!B10</f>
        <v>0</v>
      </c>
    </row>
    <row r="15" spans="1:5">
      <c r="A15" s="556" t="s">
        <v>86</v>
      </c>
      <c r="B15" s="557"/>
      <c r="C15" s="557"/>
      <c r="D15" s="557"/>
      <c r="E15" s="315">
        <f>E13+E14</f>
        <v>0</v>
      </c>
    </row>
    <row r="16" spans="1:5">
      <c r="A16" s="8"/>
      <c r="B16" s="8"/>
      <c r="C16" s="8"/>
      <c r="D16" s="8"/>
      <c r="E16" s="8"/>
    </row>
    <row r="17" spans="1:5">
      <c r="A17" s="543" t="s">
        <v>59</v>
      </c>
      <c r="B17" s="544"/>
      <c r="C17" s="544"/>
      <c r="D17" s="544"/>
      <c r="E17" s="565"/>
    </row>
    <row r="18" spans="1:5">
      <c r="A18" s="566" t="s">
        <v>434</v>
      </c>
      <c r="B18" s="567"/>
      <c r="C18" s="567"/>
      <c r="D18" s="568"/>
      <c r="E18" s="288">
        <f>'4. Strategic 1'!D34</f>
        <v>0</v>
      </c>
    </row>
    <row r="19" spans="1:5" hidden="1">
      <c r="A19" s="537" t="s">
        <v>335</v>
      </c>
      <c r="B19" s="538"/>
      <c r="C19" s="538"/>
      <c r="D19" s="539"/>
      <c r="E19" s="281"/>
    </row>
    <row r="20" spans="1:5" hidden="1">
      <c r="A20" s="537" t="s">
        <v>311</v>
      </c>
      <c r="B20" s="538"/>
      <c r="C20" s="538"/>
      <c r="D20" s="539"/>
      <c r="E20" s="281"/>
    </row>
    <row r="21" spans="1:5">
      <c r="A21" s="540" t="s">
        <v>435</v>
      </c>
      <c r="B21" s="541"/>
      <c r="C21" s="541"/>
      <c r="D21" s="542"/>
      <c r="E21" s="289">
        <f>'5 Strategic 2'!E57</f>
        <v>0</v>
      </c>
    </row>
    <row r="22" spans="1:5" hidden="1">
      <c r="A22" s="537" t="s">
        <v>312</v>
      </c>
      <c r="B22" s="538"/>
      <c r="C22" s="538"/>
      <c r="D22" s="539"/>
      <c r="E22" s="281"/>
    </row>
    <row r="23" spans="1:5" hidden="1">
      <c r="A23" s="537" t="s">
        <v>313</v>
      </c>
      <c r="B23" s="538"/>
      <c r="C23" s="538"/>
      <c r="D23" s="539"/>
      <c r="E23" s="281"/>
    </row>
    <row r="24" spans="1:5" hidden="1">
      <c r="A24" s="537" t="s">
        <v>314</v>
      </c>
      <c r="B24" s="538"/>
      <c r="C24" s="538"/>
      <c r="D24" s="539"/>
      <c r="E24" s="281"/>
    </row>
    <row r="25" spans="1:5">
      <c r="A25" s="540" t="s">
        <v>436</v>
      </c>
      <c r="B25" s="541"/>
      <c r="C25" s="541"/>
      <c r="D25" s="542"/>
      <c r="E25" s="289">
        <f>'6. Strategic 3'!D126</f>
        <v>0</v>
      </c>
    </row>
    <row r="26" spans="1:5" hidden="1">
      <c r="A26" s="537" t="s">
        <v>315</v>
      </c>
      <c r="B26" s="538"/>
      <c r="C26" s="538"/>
      <c r="D26" s="539"/>
      <c r="E26" s="281"/>
    </row>
    <row r="27" spans="1:5" hidden="1">
      <c r="A27" s="537" t="s">
        <v>316</v>
      </c>
      <c r="B27" s="538"/>
      <c r="C27" s="538"/>
      <c r="D27" s="539"/>
      <c r="E27" s="282"/>
    </row>
    <row r="28" spans="1:5" hidden="1">
      <c r="A28" s="537" t="s">
        <v>297</v>
      </c>
      <c r="B28" s="538"/>
      <c r="C28" s="538"/>
      <c r="D28" s="539"/>
      <c r="E28" s="281"/>
    </row>
    <row r="29" spans="1:5" hidden="1">
      <c r="A29" s="537" t="s">
        <v>317</v>
      </c>
      <c r="B29" s="538"/>
      <c r="C29" s="538"/>
      <c r="D29" s="539"/>
      <c r="E29" s="281"/>
    </row>
    <row r="30" spans="1:5">
      <c r="A30" s="131"/>
      <c r="B30" s="132"/>
      <c r="C30" s="132"/>
      <c r="D30" s="133" t="s">
        <v>39</v>
      </c>
      <c r="E30" s="283">
        <f>SUM(E18:E29)</f>
        <v>0</v>
      </c>
    </row>
    <row r="31" spans="1:5">
      <c r="A31" s="543" t="s">
        <v>87</v>
      </c>
      <c r="B31" s="544" t="s">
        <v>88</v>
      </c>
      <c r="C31" s="544"/>
      <c r="D31" s="544"/>
      <c r="E31" s="284">
        <f>IF(E30&gt;=10,10,E30)</f>
        <v>0</v>
      </c>
    </row>
    <row r="32" spans="1:5">
      <c r="A32" s="134"/>
      <c r="B32" s="134"/>
      <c r="C32" s="134"/>
      <c r="D32" s="134"/>
      <c r="E32" s="135"/>
    </row>
    <row r="33" spans="1:5">
      <c r="A33" s="545" t="s">
        <v>89</v>
      </c>
      <c r="B33" s="546"/>
      <c r="C33" s="546"/>
      <c r="D33" s="546"/>
      <c r="E33" s="547"/>
    </row>
    <row r="34" spans="1:5">
      <c r="A34" s="548" t="s">
        <v>90</v>
      </c>
      <c r="B34" s="549"/>
      <c r="C34" s="549"/>
      <c r="D34" s="549"/>
      <c r="E34" s="550"/>
    </row>
    <row r="35" spans="1:5">
      <c r="A35" s="528" t="s">
        <v>91</v>
      </c>
      <c r="B35" s="528"/>
      <c r="C35" s="528"/>
      <c r="D35" s="528"/>
      <c r="E35" s="285">
        <f>'8. แบบประเมินผลการปฏิบัติงาน'!R64</f>
        <v>0</v>
      </c>
    </row>
    <row r="36" spans="1:5">
      <c r="A36" s="534" t="s">
        <v>92</v>
      </c>
      <c r="B36" s="535"/>
      <c r="C36" s="535"/>
      <c r="D36" s="535"/>
      <c r="E36" s="536"/>
    </row>
    <row r="37" spans="1:5">
      <c r="A37" s="528" t="s">
        <v>93</v>
      </c>
      <c r="B37" s="528"/>
      <c r="C37" s="528"/>
      <c r="D37" s="528"/>
      <c r="E37" s="285">
        <f>'8. แบบประเมินผลการปฏิบัติงาน'!R75</f>
        <v>0</v>
      </c>
    </row>
    <row r="38" spans="1:5">
      <c r="A38" s="529" t="s">
        <v>94</v>
      </c>
      <c r="B38" s="530"/>
      <c r="C38" s="530"/>
      <c r="D38" s="531"/>
      <c r="E38" s="286">
        <f>'8. แบบประเมินผลการปฏิบัติงาน'!R76</f>
        <v>0</v>
      </c>
    </row>
    <row r="39" spans="1:5">
      <c r="A39" s="23"/>
      <c r="B39" s="23"/>
      <c r="C39" s="23"/>
      <c r="D39" s="23"/>
      <c r="E39" s="8"/>
    </row>
    <row r="40" spans="1:5" ht="25.5" customHeight="1">
      <c r="A40" s="532" t="s">
        <v>95</v>
      </c>
      <c r="B40" s="532"/>
      <c r="C40" s="532"/>
      <c r="D40" s="532"/>
      <c r="E40" s="287">
        <f>E10+E15+E31+E38</f>
        <v>0</v>
      </c>
    </row>
    <row r="41" spans="1:5">
      <c r="A41" s="1"/>
      <c r="B41" s="1"/>
      <c r="C41" s="1"/>
      <c r="D41" s="1"/>
    </row>
    <row r="42" spans="1:5">
      <c r="A42" s="533" t="s">
        <v>96</v>
      </c>
      <c r="B42" s="533"/>
      <c r="C42" s="526" t="s">
        <v>97</v>
      </c>
      <c r="D42" s="526"/>
      <c r="E42" s="526"/>
    </row>
    <row r="43" spans="1:5">
      <c r="A43" s="53"/>
      <c r="B43" s="53"/>
      <c r="C43" s="526" t="str">
        <f>B2&amp;" "&amp;D2</f>
        <v xml:space="preserve"> </v>
      </c>
      <c r="D43" s="526"/>
      <c r="E43" s="526"/>
    </row>
    <row r="44" spans="1:5">
      <c r="A44" s="53"/>
      <c r="B44" s="53" t="s">
        <v>98</v>
      </c>
      <c r="C44" s="526" t="s">
        <v>334</v>
      </c>
      <c r="D44" s="526"/>
      <c r="E44" s="526"/>
    </row>
    <row r="45" spans="1:5">
      <c r="A45" s="527" t="s">
        <v>99</v>
      </c>
      <c r="B45" s="527"/>
      <c r="C45" s="527"/>
      <c r="D45" s="527"/>
      <c r="E45" s="527"/>
    </row>
    <row r="46" spans="1:5" ht="19.5" customHeight="1">
      <c r="A46" s="8" t="s">
        <v>100</v>
      </c>
      <c r="B46" s="8"/>
      <c r="C46" s="527" t="s">
        <v>101</v>
      </c>
      <c r="D46" s="527"/>
      <c r="E46" s="527"/>
    </row>
  </sheetData>
  <sheetProtection algorithmName="SHA-512" hashValue="9R3913FCkf8oymG7p+jdPzRlhBFUsG3bz6vRi09T+PNUDv56aSUv4XOhwLv0TaN1DM661wKbIdaWyePlFFcPRg==" saltValue="B8PpxgijwgGkP4Mv+rOtaw==" spinCount="100000" sheet="1" objects="1" scenarios="1"/>
  <mergeCells count="39">
    <mergeCell ref="A8:D8"/>
    <mergeCell ref="A1:E1"/>
    <mergeCell ref="C3:E3"/>
    <mergeCell ref="A4:E4"/>
    <mergeCell ref="A5:E5"/>
    <mergeCell ref="A7:E7"/>
    <mergeCell ref="A22:D22"/>
    <mergeCell ref="A9:D9"/>
    <mergeCell ref="A10:D10"/>
    <mergeCell ref="A12:E12"/>
    <mergeCell ref="A13:D13"/>
    <mergeCell ref="A14:D14"/>
    <mergeCell ref="A15:D15"/>
    <mergeCell ref="A17:E17"/>
    <mergeCell ref="A18:D18"/>
    <mergeCell ref="A19:D19"/>
    <mergeCell ref="A20:D20"/>
    <mergeCell ref="A21:D21"/>
    <mergeCell ref="A36:E36"/>
    <mergeCell ref="A23:D23"/>
    <mergeCell ref="A24:D24"/>
    <mergeCell ref="A25:D25"/>
    <mergeCell ref="A26:D26"/>
    <mergeCell ref="A27:D27"/>
    <mergeCell ref="A28:D28"/>
    <mergeCell ref="A29:D29"/>
    <mergeCell ref="A31:D31"/>
    <mergeCell ref="A33:E33"/>
    <mergeCell ref="A34:E34"/>
    <mergeCell ref="A35:D35"/>
    <mergeCell ref="C44:E44"/>
    <mergeCell ref="A45:E45"/>
    <mergeCell ref="C46:E46"/>
    <mergeCell ref="A37:D37"/>
    <mergeCell ref="A38:D38"/>
    <mergeCell ref="A40:D40"/>
    <mergeCell ref="A42:B42"/>
    <mergeCell ref="C42:E42"/>
    <mergeCell ref="C43:E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D135"/>
  <sheetViews>
    <sheetView tabSelected="1" view="pageBreakPreview" zoomScale="130" zoomScaleNormal="100" zoomScaleSheetLayoutView="130" workbookViewId="0">
      <selection activeCell="N128" sqref="N128:R128"/>
    </sheetView>
  </sheetViews>
  <sheetFormatPr defaultColWidth="8" defaultRowHeight="22.15" customHeight="1"/>
  <cols>
    <col min="1" max="3" width="7.5703125" style="348" customWidth="1"/>
    <col min="4" max="4" width="8.7109375" style="348" customWidth="1"/>
    <col min="5" max="5" width="8.140625" style="348" customWidth="1"/>
    <col min="6" max="6" width="7.5703125" style="348" customWidth="1"/>
    <col min="7" max="7" width="5.7109375" style="348" customWidth="1"/>
    <col min="8" max="8" width="7.5703125" style="348" customWidth="1"/>
    <col min="9" max="9" width="11.28515625" style="348" customWidth="1"/>
    <col min="10" max="10" width="7.5703125" style="348" customWidth="1"/>
    <col min="11" max="11" width="10.85546875" style="348" customWidth="1"/>
    <col min="12" max="13" width="7.5703125" style="348" customWidth="1"/>
    <col min="14" max="14" width="9.28515625" style="348" customWidth="1"/>
    <col min="15" max="15" width="8.28515625" style="348" customWidth="1"/>
    <col min="16" max="17" width="7.5703125" style="348" customWidth="1"/>
    <col min="18" max="18" width="8.7109375" style="348" customWidth="1"/>
    <col min="19" max="20" width="8.5703125" style="348" customWidth="1"/>
    <col min="21" max="21" width="11.140625" style="348" customWidth="1"/>
    <col min="22" max="22" width="8" style="348"/>
    <col min="23" max="23" width="0" style="348" hidden="1" customWidth="1"/>
    <col min="24" max="16384" width="8" style="348"/>
  </cols>
  <sheetData>
    <row r="1" spans="1:21" ht="36" customHeight="1">
      <c r="A1" s="741" t="s">
        <v>102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T1" s="741"/>
      <c r="U1" s="741"/>
    </row>
    <row r="2" spans="1:21" ht="22.15" customHeight="1">
      <c r="A2" s="594" t="s">
        <v>103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</row>
    <row r="3" spans="1:21" ht="22.15" customHeight="1">
      <c r="A3" s="594" t="s">
        <v>104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</row>
    <row r="4" spans="1:21" ht="22.15" customHeight="1">
      <c r="A4" s="348" t="s">
        <v>105</v>
      </c>
    </row>
    <row r="5" spans="1:21" ht="22.15" customHeight="1">
      <c r="A5" s="348" t="s">
        <v>106</v>
      </c>
      <c r="E5" s="348" t="s">
        <v>107</v>
      </c>
      <c r="H5" s="350"/>
      <c r="L5" s="348" t="s">
        <v>108</v>
      </c>
    </row>
    <row r="6" spans="1:21" ht="22.15" customHeight="1">
      <c r="A6" s="636" t="s">
        <v>6</v>
      </c>
      <c r="B6" s="636"/>
      <c r="C6" s="351" t="s">
        <v>74</v>
      </c>
      <c r="D6" s="636"/>
      <c r="E6" s="636"/>
      <c r="F6" s="636"/>
      <c r="G6" s="351" t="s">
        <v>21</v>
      </c>
      <c r="H6" s="636"/>
      <c r="I6" s="636"/>
      <c r="J6" s="636"/>
      <c r="K6" s="636"/>
      <c r="L6" s="348" t="s">
        <v>351</v>
      </c>
      <c r="M6" s="348" t="str">
        <f>'1. ภาระงาน core duty'!B7</f>
        <v>.......................................................</v>
      </c>
    </row>
    <row r="7" spans="1:21" ht="22.15" customHeight="1">
      <c r="A7" s="636" t="s">
        <v>109</v>
      </c>
      <c r="B7" s="636"/>
      <c r="C7" s="636"/>
      <c r="D7" s="636"/>
      <c r="E7" s="636"/>
      <c r="F7" s="636"/>
      <c r="G7" s="636"/>
      <c r="H7" s="636"/>
      <c r="I7" s="636"/>
      <c r="L7" s="348" t="s">
        <v>110</v>
      </c>
    </row>
    <row r="8" spans="1:21" ht="22.15" customHeight="1">
      <c r="A8" s="348" t="s">
        <v>352</v>
      </c>
      <c r="L8" s="348" t="s">
        <v>353</v>
      </c>
    </row>
    <row r="9" spans="1:21" ht="22.15" customHeight="1">
      <c r="A9" s="348" t="s">
        <v>111</v>
      </c>
    </row>
    <row r="10" spans="1:21" ht="22.15" customHeight="1">
      <c r="A10" s="348" t="s">
        <v>373</v>
      </c>
      <c r="E10" s="348" t="s">
        <v>374</v>
      </c>
      <c r="I10" s="348" t="s">
        <v>375</v>
      </c>
    </row>
    <row r="11" spans="1:21" ht="22.15" customHeight="1">
      <c r="A11" s="348" t="s">
        <v>112</v>
      </c>
    </row>
    <row r="12" spans="1:21" s="350" customFormat="1" ht="22.15" customHeight="1">
      <c r="A12" s="352" t="s">
        <v>376</v>
      </c>
      <c r="E12" s="350" t="s">
        <v>377</v>
      </c>
      <c r="I12" s="350" t="s">
        <v>378</v>
      </c>
      <c r="M12" s="350" t="s">
        <v>379</v>
      </c>
      <c r="Q12" s="350" t="s">
        <v>380</v>
      </c>
    </row>
    <row r="13" spans="1:21" s="350" customFormat="1" ht="22.15" customHeight="1">
      <c r="A13" s="350" t="s">
        <v>381</v>
      </c>
      <c r="E13" s="350" t="s">
        <v>382</v>
      </c>
      <c r="I13" s="350" t="s">
        <v>383</v>
      </c>
    </row>
    <row r="14" spans="1:21" ht="22.15" customHeight="1">
      <c r="A14" s="348" t="s">
        <v>354</v>
      </c>
      <c r="L14" s="348" t="s">
        <v>355</v>
      </c>
    </row>
    <row r="15" spans="1:21" ht="22.15" customHeight="1">
      <c r="A15" s="348" t="s">
        <v>113</v>
      </c>
    </row>
    <row r="16" spans="1:21" ht="22.15" customHeight="1">
      <c r="A16" s="626" t="s">
        <v>65</v>
      </c>
      <c r="B16" s="626"/>
      <c r="C16" s="626"/>
      <c r="D16" s="626"/>
      <c r="E16" s="626"/>
      <c r="F16" s="626"/>
      <c r="G16" s="674" t="s">
        <v>349</v>
      </c>
      <c r="H16" s="674"/>
      <c r="I16" s="674"/>
      <c r="J16" s="674"/>
      <c r="K16" s="674"/>
      <c r="L16" s="674"/>
      <c r="M16" s="674"/>
      <c r="N16" s="674"/>
      <c r="O16" s="674"/>
      <c r="P16" s="626" t="s">
        <v>55</v>
      </c>
      <c r="Q16" s="626"/>
      <c r="R16" s="626"/>
      <c r="S16" s="626"/>
      <c r="T16" s="626"/>
      <c r="U16" s="626"/>
    </row>
    <row r="17" spans="1:21" ht="22.15" customHeight="1">
      <c r="A17" s="626"/>
      <c r="B17" s="626"/>
      <c r="C17" s="626"/>
      <c r="D17" s="626"/>
      <c r="E17" s="626"/>
      <c r="F17" s="626"/>
      <c r="G17" s="674"/>
      <c r="H17" s="674"/>
      <c r="I17" s="674"/>
      <c r="J17" s="674"/>
      <c r="K17" s="674"/>
      <c r="L17" s="674"/>
      <c r="M17" s="674"/>
      <c r="N17" s="674"/>
      <c r="O17" s="674"/>
      <c r="P17" s="626"/>
      <c r="Q17" s="626"/>
      <c r="R17" s="626"/>
      <c r="S17" s="626"/>
      <c r="T17" s="626"/>
      <c r="U17" s="626"/>
    </row>
    <row r="18" spans="1:21" ht="22.15" customHeight="1">
      <c r="A18" s="742" t="s">
        <v>114</v>
      </c>
      <c r="B18" s="742"/>
      <c r="C18" s="742"/>
      <c r="D18" s="742"/>
      <c r="E18" s="742"/>
      <c r="F18" s="742"/>
      <c r="G18" s="743"/>
      <c r="H18" s="743"/>
      <c r="I18" s="743"/>
      <c r="J18" s="743"/>
      <c r="K18" s="743"/>
      <c r="L18" s="743"/>
      <c r="M18" s="743"/>
      <c r="N18" s="743"/>
      <c r="O18" s="743"/>
      <c r="P18" s="624"/>
      <c r="Q18" s="624"/>
      <c r="R18" s="624"/>
      <c r="S18" s="624"/>
      <c r="T18" s="624"/>
      <c r="U18" s="624"/>
    </row>
    <row r="19" spans="1:21" ht="22.15" customHeight="1">
      <c r="A19" s="734" t="s">
        <v>115</v>
      </c>
      <c r="B19" s="734"/>
      <c r="C19" s="734"/>
      <c r="D19" s="734"/>
      <c r="E19" s="734"/>
      <c r="F19" s="734"/>
      <c r="G19" s="735"/>
      <c r="H19" s="735"/>
      <c r="I19" s="735"/>
      <c r="J19" s="735"/>
      <c r="K19" s="735"/>
      <c r="L19" s="735"/>
      <c r="M19" s="735"/>
      <c r="N19" s="735"/>
      <c r="O19" s="735"/>
      <c r="P19" s="593"/>
      <c r="Q19" s="593"/>
      <c r="R19" s="593"/>
      <c r="S19" s="593"/>
      <c r="T19" s="593"/>
      <c r="U19" s="593"/>
    </row>
    <row r="20" spans="1:21" ht="22.15" customHeight="1">
      <c r="A20" s="734" t="s">
        <v>116</v>
      </c>
      <c r="B20" s="734"/>
      <c r="C20" s="734"/>
      <c r="D20" s="734"/>
      <c r="E20" s="734"/>
      <c r="F20" s="734"/>
      <c r="G20" s="735"/>
      <c r="H20" s="735"/>
      <c r="I20" s="735"/>
      <c r="J20" s="735"/>
      <c r="K20" s="735"/>
      <c r="L20" s="735"/>
      <c r="M20" s="735"/>
      <c r="N20" s="735"/>
      <c r="O20" s="735"/>
      <c r="P20" s="593"/>
      <c r="Q20" s="593"/>
      <c r="R20" s="593"/>
      <c r="S20" s="593"/>
      <c r="T20" s="593"/>
      <c r="U20" s="593"/>
    </row>
    <row r="21" spans="1:21" ht="22.15" customHeight="1">
      <c r="A21" s="736" t="s">
        <v>117</v>
      </c>
      <c r="B21" s="736"/>
      <c r="C21" s="736"/>
      <c r="D21" s="736"/>
      <c r="E21" s="736"/>
      <c r="F21" s="736"/>
      <c r="G21" s="737"/>
      <c r="H21" s="737"/>
      <c r="I21" s="737"/>
      <c r="J21" s="737"/>
      <c r="K21" s="737"/>
      <c r="L21" s="737"/>
      <c r="M21" s="737"/>
      <c r="N21" s="737"/>
      <c r="O21" s="737"/>
      <c r="P21" s="593"/>
      <c r="Q21" s="593"/>
      <c r="R21" s="593"/>
      <c r="S21" s="593"/>
      <c r="T21" s="593"/>
      <c r="U21" s="593"/>
    </row>
    <row r="22" spans="1:21" ht="22.15" customHeight="1">
      <c r="A22" s="736" t="s">
        <v>118</v>
      </c>
      <c r="B22" s="736"/>
      <c r="C22" s="736"/>
      <c r="D22" s="736"/>
      <c r="E22" s="736"/>
      <c r="F22" s="736"/>
      <c r="G22" s="737"/>
      <c r="H22" s="737"/>
      <c r="I22" s="737"/>
      <c r="J22" s="737"/>
      <c r="K22" s="737"/>
      <c r="L22" s="737"/>
      <c r="M22" s="737"/>
      <c r="N22" s="737"/>
      <c r="O22" s="737"/>
      <c r="P22" s="593"/>
      <c r="Q22" s="593"/>
      <c r="R22" s="593"/>
      <c r="S22" s="593"/>
      <c r="T22" s="593"/>
      <c r="U22" s="593"/>
    </row>
    <row r="23" spans="1:21" ht="22.15" customHeight="1">
      <c r="A23" s="736" t="s">
        <v>119</v>
      </c>
      <c r="B23" s="736"/>
      <c r="C23" s="736"/>
      <c r="D23" s="736"/>
      <c r="E23" s="736"/>
      <c r="F23" s="736"/>
      <c r="G23" s="737"/>
      <c r="H23" s="737"/>
      <c r="I23" s="737"/>
      <c r="J23" s="737"/>
      <c r="K23" s="737"/>
      <c r="L23" s="737"/>
      <c r="M23" s="737"/>
      <c r="N23" s="737"/>
      <c r="O23" s="737"/>
      <c r="P23" s="593"/>
      <c r="Q23" s="593"/>
      <c r="R23" s="593"/>
      <c r="S23" s="593"/>
      <c r="T23" s="593"/>
      <c r="U23" s="593"/>
    </row>
    <row r="24" spans="1:21" ht="22.15" customHeight="1">
      <c r="A24" s="664" t="s">
        <v>120</v>
      </c>
      <c r="B24" s="664"/>
      <c r="C24" s="664"/>
      <c r="D24" s="664"/>
      <c r="E24" s="664"/>
      <c r="F24" s="664"/>
      <c r="G24" s="629"/>
      <c r="H24" s="629"/>
      <c r="I24" s="629"/>
      <c r="J24" s="629"/>
      <c r="K24" s="629"/>
      <c r="L24" s="629"/>
      <c r="M24" s="629"/>
      <c r="N24" s="629"/>
      <c r="O24" s="629"/>
      <c r="P24" s="629"/>
      <c r="Q24" s="629"/>
      <c r="R24" s="629"/>
      <c r="S24" s="629"/>
      <c r="T24" s="629"/>
      <c r="U24" s="629"/>
    </row>
    <row r="25" spans="1:21" ht="22.15" customHeight="1">
      <c r="A25" s="348" t="s">
        <v>121</v>
      </c>
    </row>
    <row r="26" spans="1:21" ht="22.15" customHeight="1">
      <c r="A26" s="348" t="s">
        <v>122</v>
      </c>
    </row>
    <row r="27" spans="1:21" ht="22.15" customHeight="1">
      <c r="A27" s="595" t="s">
        <v>62</v>
      </c>
      <c r="B27" s="595"/>
      <c r="C27" s="595"/>
      <c r="D27" s="595"/>
      <c r="E27" s="595"/>
      <c r="F27" s="596" t="s">
        <v>123</v>
      </c>
      <c r="G27" s="596"/>
      <c r="H27" s="596" t="s">
        <v>124</v>
      </c>
      <c r="I27" s="596"/>
      <c r="J27" s="596"/>
      <c r="K27" s="596"/>
      <c r="L27" s="595" t="s">
        <v>125</v>
      </c>
      <c r="M27" s="595"/>
      <c r="N27" s="596" t="s">
        <v>126</v>
      </c>
      <c r="O27" s="596"/>
      <c r="P27" s="597" t="s">
        <v>127</v>
      </c>
      <c r="Q27" s="598"/>
      <c r="R27" s="598"/>
      <c r="S27" s="598"/>
      <c r="T27" s="598"/>
      <c r="U27" s="599"/>
    </row>
    <row r="28" spans="1:21" ht="22.15" customHeight="1">
      <c r="A28" s="595"/>
      <c r="B28" s="595"/>
      <c r="C28" s="595"/>
      <c r="D28" s="595"/>
      <c r="E28" s="595"/>
      <c r="F28" s="596"/>
      <c r="G28" s="596"/>
      <c r="H28" s="596"/>
      <c r="I28" s="596"/>
      <c r="J28" s="596"/>
      <c r="K28" s="596"/>
      <c r="L28" s="595"/>
      <c r="M28" s="595"/>
      <c r="N28" s="596"/>
      <c r="O28" s="596"/>
      <c r="P28" s="600"/>
      <c r="Q28" s="601"/>
      <c r="R28" s="601"/>
      <c r="S28" s="601"/>
      <c r="T28" s="601"/>
      <c r="U28" s="602"/>
    </row>
    <row r="29" spans="1:21" ht="22.15" customHeight="1">
      <c r="A29" s="595"/>
      <c r="B29" s="595"/>
      <c r="C29" s="595"/>
      <c r="D29" s="595"/>
      <c r="E29" s="595"/>
      <c r="F29" s="596"/>
      <c r="G29" s="596"/>
      <c r="H29" s="596"/>
      <c r="I29" s="596"/>
      <c r="J29" s="596"/>
      <c r="K29" s="596"/>
      <c r="L29" s="595"/>
      <c r="M29" s="595"/>
      <c r="N29" s="596"/>
      <c r="O29" s="596"/>
      <c r="P29" s="603"/>
      <c r="Q29" s="604"/>
      <c r="R29" s="604"/>
      <c r="S29" s="604"/>
      <c r="T29" s="604"/>
      <c r="U29" s="605"/>
    </row>
    <row r="30" spans="1:21" ht="24" customHeight="1">
      <c r="A30" s="353" t="s">
        <v>33</v>
      </c>
      <c r="B30" s="353"/>
      <c r="C30" s="353"/>
      <c r="D30" s="353"/>
      <c r="E30" s="353"/>
      <c r="F30" s="710"/>
      <c r="G30" s="711"/>
      <c r="H30" s="711"/>
      <c r="I30" s="711"/>
      <c r="J30" s="711"/>
      <c r="K30" s="711"/>
      <c r="L30" s="711"/>
      <c r="M30" s="711"/>
      <c r="N30" s="711"/>
      <c r="O30" s="712"/>
      <c r="P30" s="708" t="s">
        <v>443</v>
      </c>
      <c r="Q30" s="708"/>
      <c r="R30" s="708"/>
      <c r="S30" s="708"/>
      <c r="T30" s="708"/>
      <c r="U30" s="708"/>
    </row>
    <row r="31" spans="1:21" s="354" customFormat="1" ht="27.75" customHeight="1">
      <c r="A31" s="725" t="s">
        <v>128</v>
      </c>
      <c r="B31" s="725"/>
      <c r="C31" s="725"/>
      <c r="D31" s="725"/>
      <c r="E31" s="725"/>
      <c r="F31" s="726" t="s">
        <v>129</v>
      </c>
      <c r="G31" s="726"/>
      <c r="H31" s="726"/>
      <c r="I31" s="726"/>
      <c r="J31" s="726"/>
      <c r="K31" s="726"/>
      <c r="L31" s="721"/>
      <c r="M31" s="722"/>
      <c r="N31" s="721"/>
      <c r="O31" s="722"/>
      <c r="P31" s="661"/>
      <c r="Q31" s="661"/>
      <c r="R31" s="661"/>
      <c r="S31" s="661"/>
      <c r="T31" s="661"/>
      <c r="U31" s="661"/>
    </row>
    <row r="32" spans="1:21" s="354" customFormat="1" ht="22.15" customHeight="1">
      <c r="A32" s="723"/>
      <c r="B32" s="723"/>
      <c r="C32" s="723"/>
      <c r="D32" s="723"/>
      <c r="E32" s="723"/>
      <c r="F32" s="724" t="s">
        <v>130</v>
      </c>
      <c r="G32" s="724"/>
      <c r="H32" s="724" t="s">
        <v>131</v>
      </c>
      <c r="I32" s="724"/>
      <c r="J32" s="724"/>
      <c r="K32" s="724"/>
      <c r="L32" s="607"/>
      <c r="M32" s="608"/>
      <c r="N32" s="622">
        <f>(14*L32)/5</f>
        <v>0</v>
      </c>
      <c r="O32" s="623"/>
      <c r="P32" s="661"/>
      <c r="Q32" s="661"/>
      <c r="R32" s="661"/>
      <c r="S32" s="661"/>
      <c r="T32" s="661"/>
      <c r="U32" s="661"/>
    </row>
    <row r="33" spans="1:30" s="354" customFormat="1" ht="22.15" customHeight="1">
      <c r="A33" s="733"/>
      <c r="B33" s="733"/>
      <c r="C33" s="733"/>
      <c r="D33" s="733"/>
      <c r="E33" s="733"/>
      <c r="F33" s="705" t="s">
        <v>132</v>
      </c>
      <c r="G33" s="705"/>
      <c r="H33" s="705" t="s">
        <v>133</v>
      </c>
      <c r="I33" s="705"/>
      <c r="J33" s="705"/>
      <c r="K33" s="705"/>
      <c r="L33" s="618"/>
      <c r="M33" s="619"/>
      <c r="N33" s="719">
        <f>(8*L33)/5</f>
        <v>0</v>
      </c>
      <c r="O33" s="720"/>
      <c r="P33" s="661"/>
      <c r="Q33" s="661"/>
      <c r="R33" s="661"/>
      <c r="S33" s="661"/>
      <c r="T33" s="661"/>
      <c r="U33" s="661"/>
    </row>
    <row r="34" spans="1:30" s="354" customFormat="1" ht="22.15" customHeight="1">
      <c r="A34" s="728"/>
      <c r="B34" s="728"/>
      <c r="C34" s="728"/>
      <c r="D34" s="728"/>
      <c r="E34" s="728"/>
      <c r="F34" s="707" t="s">
        <v>132</v>
      </c>
      <c r="G34" s="707"/>
      <c r="H34" s="707" t="s">
        <v>134</v>
      </c>
      <c r="I34" s="707"/>
      <c r="J34" s="707"/>
      <c r="K34" s="707"/>
      <c r="L34" s="620"/>
      <c r="M34" s="621"/>
      <c r="N34" s="713">
        <f>(8*L34)/5</f>
        <v>0</v>
      </c>
      <c r="O34" s="714"/>
      <c r="P34" s="661"/>
      <c r="Q34" s="661"/>
      <c r="R34" s="661"/>
      <c r="S34" s="661"/>
      <c r="T34" s="661"/>
      <c r="U34" s="661"/>
    </row>
    <row r="35" spans="1:30" s="354" customFormat="1" ht="22.15" customHeight="1">
      <c r="A35" s="716" t="s">
        <v>135</v>
      </c>
      <c r="B35" s="717"/>
      <c r="C35" s="717"/>
      <c r="D35" s="717"/>
      <c r="E35" s="717"/>
      <c r="F35" s="717"/>
      <c r="G35" s="717"/>
      <c r="H35" s="717"/>
      <c r="I35" s="717"/>
      <c r="J35" s="717"/>
      <c r="K35" s="717"/>
      <c r="L35" s="717"/>
      <c r="M35" s="718"/>
      <c r="N35" s="715">
        <f>N32+N33+N34</f>
        <v>0</v>
      </c>
      <c r="O35" s="715"/>
      <c r="P35" s="661"/>
      <c r="Q35" s="661"/>
      <c r="R35" s="661"/>
      <c r="S35" s="661"/>
      <c r="T35" s="661"/>
      <c r="U35" s="661"/>
    </row>
    <row r="36" spans="1:30" s="354" customFormat="1" ht="22.15" customHeight="1">
      <c r="A36" s="744" t="s">
        <v>136</v>
      </c>
      <c r="B36" s="745"/>
      <c r="C36" s="745"/>
      <c r="D36" s="745"/>
      <c r="E36" s="746"/>
      <c r="F36" s="729" t="s">
        <v>137</v>
      </c>
      <c r="G36" s="730"/>
      <c r="H36" s="726"/>
      <c r="I36" s="726"/>
      <c r="J36" s="726"/>
      <c r="K36" s="726"/>
      <c r="L36" s="726"/>
      <c r="M36" s="726"/>
      <c r="N36" s="726"/>
      <c r="O36" s="726"/>
      <c r="P36" s="661"/>
      <c r="Q36" s="661"/>
      <c r="R36" s="661"/>
      <c r="S36" s="661"/>
      <c r="T36" s="661"/>
      <c r="U36" s="661"/>
    </row>
    <row r="37" spans="1:30" s="354" customFormat="1" ht="22.15" customHeight="1">
      <c r="A37" s="747"/>
      <c r="B37" s="748"/>
      <c r="C37" s="748"/>
      <c r="D37" s="748"/>
      <c r="E37" s="749"/>
      <c r="F37" s="731"/>
      <c r="G37" s="732"/>
      <c r="H37" s="726"/>
      <c r="I37" s="726"/>
      <c r="J37" s="726"/>
      <c r="K37" s="726"/>
      <c r="L37" s="726"/>
      <c r="M37" s="726"/>
      <c r="N37" s="726"/>
      <c r="O37" s="726"/>
      <c r="P37" s="661"/>
      <c r="Q37" s="661"/>
      <c r="R37" s="661"/>
      <c r="S37" s="661"/>
      <c r="T37" s="661"/>
      <c r="U37" s="661"/>
    </row>
    <row r="38" spans="1:30" ht="22.15" customHeight="1">
      <c r="A38" s="750"/>
      <c r="B38" s="751"/>
      <c r="C38" s="751"/>
      <c r="D38" s="751"/>
      <c r="E38" s="752"/>
      <c r="F38" s="731"/>
      <c r="G38" s="732"/>
      <c r="H38" s="726"/>
      <c r="I38" s="726"/>
      <c r="J38" s="726"/>
      <c r="K38" s="726"/>
      <c r="L38" s="726"/>
      <c r="M38" s="726"/>
      <c r="N38" s="726"/>
      <c r="O38" s="726"/>
      <c r="P38" s="661"/>
      <c r="Q38" s="661"/>
      <c r="R38" s="661"/>
      <c r="S38" s="661"/>
      <c r="T38" s="661"/>
      <c r="U38" s="661"/>
    </row>
    <row r="39" spans="1:30" ht="22.15" customHeight="1">
      <c r="A39" s="727"/>
      <c r="B39" s="727"/>
      <c r="C39" s="727"/>
      <c r="D39" s="727"/>
      <c r="E39" s="727"/>
      <c r="F39" s="724" t="s">
        <v>138</v>
      </c>
      <c r="G39" s="724"/>
      <c r="H39" s="724" t="s">
        <v>139</v>
      </c>
      <c r="I39" s="724"/>
      <c r="J39" s="724"/>
      <c r="K39" s="724"/>
      <c r="L39" s="607"/>
      <c r="M39" s="608"/>
      <c r="N39" s="622">
        <f>(10*L39)/5</f>
        <v>0</v>
      </c>
      <c r="O39" s="623"/>
      <c r="P39" s="661"/>
      <c r="Q39" s="661"/>
      <c r="R39" s="661"/>
      <c r="S39" s="661"/>
      <c r="T39" s="661"/>
      <c r="U39" s="661"/>
      <c r="AD39" s="349"/>
    </row>
    <row r="40" spans="1:30" ht="22.15" customHeight="1">
      <c r="A40" s="704"/>
      <c r="B40" s="704"/>
      <c r="C40" s="704"/>
      <c r="D40" s="704"/>
      <c r="E40" s="704"/>
      <c r="F40" s="705" t="s">
        <v>140</v>
      </c>
      <c r="G40" s="705"/>
      <c r="H40" s="705" t="s">
        <v>141</v>
      </c>
      <c r="I40" s="705"/>
      <c r="J40" s="705"/>
      <c r="K40" s="705"/>
      <c r="L40" s="618"/>
      <c r="M40" s="619"/>
      <c r="N40" s="719">
        <f>(5*L40)/5</f>
        <v>0</v>
      </c>
      <c r="O40" s="720"/>
      <c r="P40" s="661"/>
      <c r="Q40" s="661"/>
      <c r="R40" s="661"/>
      <c r="S40" s="661"/>
      <c r="T40" s="661"/>
      <c r="U40" s="661"/>
    </row>
    <row r="41" spans="1:30" ht="22.5" customHeight="1">
      <c r="A41" s="706"/>
      <c r="B41" s="706"/>
      <c r="C41" s="706"/>
      <c r="D41" s="706"/>
      <c r="E41" s="706"/>
      <c r="F41" s="707" t="s">
        <v>142</v>
      </c>
      <c r="G41" s="707"/>
      <c r="H41" s="707" t="s">
        <v>143</v>
      </c>
      <c r="I41" s="707"/>
      <c r="J41" s="707"/>
      <c r="K41" s="707"/>
      <c r="L41" s="620"/>
      <c r="M41" s="621"/>
      <c r="N41" s="713">
        <f>(5*L41)/5</f>
        <v>0</v>
      </c>
      <c r="O41" s="714"/>
      <c r="P41" s="661"/>
      <c r="Q41" s="661"/>
      <c r="R41" s="661"/>
      <c r="S41" s="661"/>
      <c r="T41" s="661"/>
      <c r="U41" s="661"/>
    </row>
    <row r="42" spans="1:30" ht="22.5" customHeight="1">
      <c r="A42" s="613" t="s">
        <v>144</v>
      </c>
      <c r="B42" s="614"/>
      <c r="C42" s="614"/>
      <c r="D42" s="614"/>
      <c r="E42" s="614"/>
      <c r="F42" s="614"/>
      <c r="G42" s="614"/>
      <c r="H42" s="614"/>
      <c r="I42" s="614"/>
      <c r="J42" s="614"/>
      <c r="K42" s="614"/>
      <c r="L42" s="614"/>
      <c r="M42" s="615"/>
      <c r="N42" s="609">
        <f>N39+N40+N41</f>
        <v>0</v>
      </c>
      <c r="O42" s="610"/>
      <c r="P42" s="661"/>
      <c r="Q42" s="661"/>
      <c r="R42" s="661"/>
      <c r="S42" s="661"/>
      <c r="T42" s="661"/>
      <c r="U42" s="661"/>
    </row>
    <row r="43" spans="1:30" ht="23.25" customHeight="1">
      <c r="A43" s="355"/>
      <c r="B43" s="616" t="s">
        <v>145</v>
      </c>
      <c r="C43" s="616"/>
      <c r="D43" s="616"/>
      <c r="E43" s="616"/>
      <c r="F43" s="616"/>
      <c r="G43" s="616"/>
      <c r="H43" s="616"/>
      <c r="I43" s="616"/>
      <c r="J43" s="616"/>
      <c r="K43" s="616"/>
      <c r="L43" s="616"/>
      <c r="M43" s="617"/>
      <c r="N43" s="611">
        <f>N35+N42</f>
        <v>0</v>
      </c>
      <c r="O43" s="612"/>
      <c r="P43" s="709"/>
      <c r="Q43" s="709"/>
      <c r="R43" s="709"/>
      <c r="S43" s="709"/>
      <c r="T43" s="709"/>
      <c r="U43" s="709"/>
    </row>
    <row r="44" spans="1:30" s="356" customFormat="1" ht="64.5" customHeight="1">
      <c r="A44" s="596" t="s">
        <v>146</v>
      </c>
      <c r="B44" s="596"/>
      <c r="C44" s="596"/>
      <c r="D44" s="596"/>
      <c r="E44" s="596"/>
      <c r="F44" s="596" t="s">
        <v>147</v>
      </c>
      <c r="G44" s="596"/>
      <c r="H44" s="596" t="s">
        <v>148</v>
      </c>
      <c r="I44" s="596"/>
      <c r="J44" s="596"/>
      <c r="K44" s="596"/>
      <c r="L44" s="596" t="s">
        <v>149</v>
      </c>
      <c r="M44" s="596"/>
      <c r="N44" s="596"/>
      <c r="O44" s="596"/>
      <c r="P44" s="596" t="s">
        <v>127</v>
      </c>
      <c r="Q44" s="596"/>
      <c r="R44" s="596"/>
      <c r="S44" s="596"/>
      <c r="T44" s="596"/>
      <c r="U44" s="596"/>
    </row>
    <row r="45" spans="1:30" s="356" customFormat="1" ht="22.15" customHeight="1">
      <c r="A45" s="698" t="s">
        <v>150</v>
      </c>
      <c r="B45" s="699"/>
      <c r="C45" s="699"/>
      <c r="D45" s="699"/>
      <c r="E45" s="699"/>
      <c r="F45" s="699"/>
      <c r="G45" s="699"/>
      <c r="H45" s="699"/>
      <c r="I45" s="699"/>
      <c r="J45" s="699"/>
      <c r="K45" s="699"/>
      <c r="L45" s="699"/>
      <c r="M45" s="699"/>
      <c r="N45" s="699"/>
      <c r="O45" s="699"/>
      <c r="P45" s="699"/>
      <c r="Q45" s="699"/>
      <c r="R45" s="699"/>
      <c r="S45" s="699"/>
      <c r="T45" s="699"/>
      <c r="U45" s="700"/>
    </row>
    <row r="46" spans="1:30" s="356" customFormat="1" ht="52.5" customHeight="1">
      <c r="A46" s="579" t="s">
        <v>319</v>
      </c>
      <c r="B46" s="579"/>
      <c r="C46" s="579"/>
      <c r="D46" s="579"/>
      <c r="E46" s="579"/>
      <c r="F46" s="580" t="s">
        <v>140</v>
      </c>
      <c r="G46" s="580"/>
      <c r="H46" s="580" t="s">
        <v>151</v>
      </c>
      <c r="I46" s="580"/>
      <c r="J46" s="580"/>
      <c r="K46" s="580"/>
      <c r="L46" s="581">
        <f>'7. รวมภาระงาน'!E13</f>
        <v>0</v>
      </c>
      <c r="M46" s="582"/>
      <c r="N46" s="582"/>
      <c r="O46" s="583"/>
      <c r="P46" s="573" t="s">
        <v>205</v>
      </c>
      <c r="Q46" s="574"/>
      <c r="R46" s="574"/>
      <c r="S46" s="574"/>
      <c r="T46" s="574"/>
      <c r="U46" s="575"/>
      <c r="V46" s="357"/>
    </row>
    <row r="47" spans="1:30" s="356" customFormat="1" ht="66.75" customHeight="1">
      <c r="A47" s="584" t="s">
        <v>337</v>
      </c>
      <c r="B47" s="585"/>
      <c r="C47" s="585"/>
      <c r="D47" s="585"/>
      <c r="E47" s="586"/>
      <c r="F47" s="587" t="s">
        <v>140</v>
      </c>
      <c r="G47" s="588"/>
      <c r="H47" s="587"/>
      <c r="I47" s="589"/>
      <c r="J47" s="589"/>
      <c r="K47" s="588"/>
      <c r="L47" s="590">
        <f>'7. รวมภาระงาน'!E14</f>
        <v>0</v>
      </c>
      <c r="M47" s="591"/>
      <c r="N47" s="591"/>
      <c r="O47" s="592"/>
      <c r="P47" s="576"/>
      <c r="Q47" s="577"/>
      <c r="R47" s="577"/>
      <c r="S47" s="577"/>
      <c r="T47" s="577"/>
      <c r="U47" s="578"/>
      <c r="V47" s="357"/>
    </row>
    <row r="48" spans="1:30" s="356" customFormat="1" ht="22.5" customHeight="1">
      <c r="A48" s="698" t="s">
        <v>152</v>
      </c>
      <c r="B48" s="699"/>
      <c r="C48" s="699"/>
      <c r="D48" s="699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700"/>
    </row>
    <row r="49" spans="1:23" s="356" customFormat="1" ht="47.25" customHeight="1">
      <c r="A49" s="701"/>
      <c r="B49" s="701"/>
      <c r="C49" s="701"/>
      <c r="D49" s="701"/>
      <c r="E49" s="701"/>
      <c r="F49" s="702" t="s">
        <v>138</v>
      </c>
      <c r="G49" s="702"/>
      <c r="H49" s="702" t="s">
        <v>151</v>
      </c>
      <c r="I49" s="702"/>
      <c r="J49" s="702"/>
      <c r="K49" s="702"/>
      <c r="L49" s="703">
        <f>'7. รวมภาระงาน'!E31</f>
        <v>0</v>
      </c>
      <c r="M49" s="703"/>
      <c r="N49" s="703"/>
      <c r="O49" s="703"/>
      <c r="P49" s="701" t="s">
        <v>205</v>
      </c>
      <c r="Q49" s="701"/>
      <c r="R49" s="701"/>
      <c r="S49" s="701"/>
      <c r="T49" s="701"/>
      <c r="U49" s="701"/>
    </row>
    <row r="50" spans="1:23" s="356" customFormat="1" ht="23.25" customHeight="1">
      <c r="A50" s="690" t="s">
        <v>153</v>
      </c>
      <c r="B50" s="691"/>
      <c r="C50" s="691"/>
      <c r="D50" s="691"/>
      <c r="E50" s="691"/>
      <c r="F50" s="691"/>
      <c r="G50" s="691"/>
      <c r="H50" s="691"/>
      <c r="I50" s="691"/>
      <c r="J50" s="691"/>
      <c r="K50" s="691"/>
      <c r="L50" s="692">
        <f>SUM(N43+L46+L47+L49)</f>
        <v>0</v>
      </c>
      <c r="M50" s="693"/>
      <c r="N50" s="693"/>
      <c r="O50" s="694"/>
      <c r="P50" s="695"/>
      <c r="Q50" s="696"/>
      <c r="R50" s="696"/>
      <c r="S50" s="696"/>
      <c r="T50" s="696"/>
      <c r="U50" s="697"/>
    </row>
    <row r="51" spans="1:23" ht="27" customHeight="1">
      <c r="A51" s="594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</row>
    <row r="52" spans="1:23" ht="22.15" customHeight="1">
      <c r="A52" s="594" t="s">
        <v>154</v>
      </c>
      <c r="B52" s="594"/>
      <c r="C52" s="594"/>
      <c r="D52" s="594"/>
      <c r="E52" s="594"/>
      <c r="F52" s="594"/>
      <c r="G52" s="594"/>
      <c r="H52" s="594"/>
      <c r="I52" s="594"/>
      <c r="J52" s="594"/>
      <c r="K52" s="594"/>
      <c r="L52" s="594" t="s">
        <v>154</v>
      </c>
      <c r="M52" s="594"/>
      <c r="N52" s="594"/>
      <c r="O52" s="594"/>
      <c r="P52" s="594"/>
      <c r="Q52" s="594"/>
      <c r="R52" s="594"/>
      <c r="S52" s="594"/>
      <c r="T52" s="594"/>
      <c r="U52" s="594"/>
    </row>
    <row r="53" spans="1:23" ht="22.15" customHeight="1">
      <c r="A53" s="594" t="s">
        <v>155</v>
      </c>
      <c r="B53" s="594"/>
      <c r="C53" s="594"/>
      <c r="D53" s="594"/>
      <c r="E53" s="594"/>
      <c r="F53" s="594"/>
      <c r="G53" s="594"/>
      <c r="H53" s="594"/>
      <c r="I53" s="594"/>
      <c r="J53" s="594"/>
      <c r="K53" s="594"/>
      <c r="L53" s="594" t="s">
        <v>156</v>
      </c>
      <c r="M53" s="594"/>
      <c r="N53" s="594"/>
      <c r="O53" s="594"/>
      <c r="P53" s="594"/>
      <c r="Q53" s="594"/>
      <c r="R53" s="594"/>
      <c r="S53" s="594"/>
      <c r="T53" s="594"/>
      <c r="U53" s="594"/>
    </row>
    <row r="54" spans="1:23" ht="22.15" customHeight="1">
      <c r="A54" s="594" t="s">
        <v>157</v>
      </c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 t="s">
        <v>157</v>
      </c>
      <c r="M54" s="594"/>
      <c r="N54" s="594"/>
      <c r="O54" s="594"/>
      <c r="P54" s="594"/>
      <c r="Q54" s="594"/>
      <c r="R54" s="594"/>
      <c r="S54" s="594"/>
      <c r="T54" s="594"/>
      <c r="U54" s="594"/>
    </row>
    <row r="55" spans="1:23" ht="27.75" customHeight="1">
      <c r="A55" s="689" t="s">
        <v>158</v>
      </c>
      <c r="B55" s="689"/>
      <c r="C55" s="689"/>
      <c r="D55" s="689"/>
      <c r="E55" s="689"/>
      <c r="F55" s="689"/>
      <c r="G55" s="689"/>
      <c r="H55" s="689"/>
      <c r="I55" s="689"/>
      <c r="J55" s="689"/>
      <c r="K55" s="689"/>
      <c r="L55" s="689"/>
      <c r="M55" s="689"/>
      <c r="N55" s="689"/>
      <c r="O55" s="689"/>
      <c r="P55" s="689"/>
      <c r="Q55" s="689"/>
      <c r="R55" s="689"/>
      <c r="S55" s="689"/>
      <c r="T55" s="689"/>
      <c r="U55" s="689"/>
    </row>
    <row r="56" spans="1:23" ht="22.15" customHeight="1">
      <c r="A56" s="674" t="s">
        <v>159</v>
      </c>
      <c r="B56" s="674"/>
      <c r="C56" s="674"/>
      <c r="D56" s="674"/>
      <c r="E56" s="674"/>
      <c r="F56" s="674"/>
      <c r="G56" s="674"/>
      <c r="H56" s="674" t="s">
        <v>358</v>
      </c>
      <c r="I56" s="674"/>
      <c r="J56" s="674"/>
      <c r="K56" s="674"/>
      <c r="L56" s="674"/>
      <c r="M56" s="674" t="s">
        <v>359</v>
      </c>
      <c r="N56" s="674"/>
      <c r="O56" s="674"/>
      <c r="P56" s="674"/>
      <c r="Q56" s="674"/>
      <c r="R56" s="674" t="s">
        <v>214</v>
      </c>
      <c r="S56" s="674"/>
      <c r="T56" s="674"/>
      <c r="U56" s="674"/>
    </row>
    <row r="57" spans="1:23" ht="22.15" customHeight="1">
      <c r="A57" s="674"/>
      <c r="B57" s="674"/>
      <c r="C57" s="674"/>
      <c r="D57" s="674"/>
      <c r="E57" s="674"/>
      <c r="F57" s="674"/>
      <c r="G57" s="674"/>
      <c r="H57" s="674"/>
      <c r="I57" s="674"/>
      <c r="J57" s="674"/>
      <c r="K57" s="674"/>
      <c r="L57" s="674"/>
      <c r="M57" s="674"/>
      <c r="N57" s="674"/>
      <c r="O57" s="674"/>
      <c r="P57" s="674"/>
      <c r="Q57" s="674"/>
      <c r="R57" s="674"/>
      <c r="S57" s="674"/>
      <c r="T57" s="674"/>
      <c r="U57" s="674"/>
    </row>
    <row r="58" spans="1:23" ht="22.15" customHeight="1">
      <c r="A58" s="674"/>
      <c r="B58" s="674"/>
      <c r="C58" s="674"/>
      <c r="D58" s="674"/>
      <c r="E58" s="674"/>
      <c r="F58" s="674"/>
      <c r="G58" s="674"/>
      <c r="H58" s="674"/>
      <c r="I58" s="674"/>
      <c r="J58" s="674"/>
      <c r="K58" s="674"/>
      <c r="L58" s="674"/>
      <c r="M58" s="674"/>
      <c r="N58" s="674"/>
      <c r="O58" s="674"/>
      <c r="P58" s="674"/>
      <c r="Q58" s="674"/>
      <c r="R58" s="674"/>
      <c r="S58" s="674"/>
      <c r="T58" s="674"/>
      <c r="U58" s="674"/>
      <c r="W58" s="348" t="s">
        <v>71</v>
      </c>
    </row>
    <row r="59" spans="1:23" ht="22.15" customHeight="1">
      <c r="A59" s="674"/>
      <c r="B59" s="674"/>
      <c r="C59" s="674"/>
      <c r="D59" s="674"/>
      <c r="E59" s="674"/>
      <c r="F59" s="674"/>
      <c r="G59" s="674"/>
      <c r="H59" s="674"/>
      <c r="I59" s="674"/>
      <c r="J59" s="674"/>
      <c r="K59" s="674"/>
      <c r="L59" s="674"/>
      <c r="M59" s="674"/>
      <c r="N59" s="674"/>
      <c r="O59" s="674"/>
      <c r="P59" s="674"/>
      <c r="Q59" s="674"/>
      <c r="R59" s="674"/>
      <c r="S59" s="674"/>
      <c r="T59" s="674"/>
      <c r="U59" s="674"/>
      <c r="W59" s="358" t="s">
        <v>320</v>
      </c>
    </row>
    <row r="60" spans="1:23" ht="22.15" customHeight="1">
      <c r="A60" s="683" t="s">
        <v>160</v>
      </c>
      <c r="B60" s="683"/>
      <c r="C60" s="683"/>
      <c r="D60" s="683"/>
      <c r="E60" s="683"/>
      <c r="F60" s="683"/>
      <c r="G60" s="683"/>
      <c r="H60" s="684"/>
      <c r="I60" s="684"/>
      <c r="J60" s="684"/>
      <c r="K60" s="684"/>
      <c r="L60" s="684"/>
      <c r="M60" s="685"/>
      <c r="N60" s="685"/>
      <c r="O60" s="685"/>
      <c r="P60" s="685"/>
      <c r="Q60" s="685"/>
      <c r="R60" s="682" t="str">
        <f>IF(H60=0, "", MIN(100, (M60/H60)*100))</f>
        <v/>
      </c>
      <c r="S60" s="682"/>
      <c r="T60" s="682"/>
      <c r="U60" s="682"/>
      <c r="W60" s="358" t="s">
        <v>321</v>
      </c>
    </row>
    <row r="61" spans="1:23" ht="22.15" customHeight="1">
      <c r="A61" s="686" t="s">
        <v>356</v>
      </c>
      <c r="B61" s="686"/>
      <c r="C61" s="686"/>
      <c r="D61" s="686"/>
      <c r="E61" s="686"/>
      <c r="F61" s="686"/>
      <c r="G61" s="686"/>
      <c r="H61" s="687"/>
      <c r="I61" s="687"/>
      <c r="J61" s="687"/>
      <c r="K61" s="687"/>
      <c r="L61" s="687"/>
      <c r="M61" s="688"/>
      <c r="N61" s="688"/>
      <c r="O61" s="688"/>
      <c r="P61" s="688"/>
      <c r="Q61" s="688"/>
      <c r="R61" s="682" t="str">
        <f>IF(H61=0, "", MIN(100, (M61/H61)*100))</f>
        <v/>
      </c>
      <c r="S61" s="682"/>
      <c r="T61" s="682"/>
      <c r="U61" s="682"/>
      <c r="W61" s="358" t="s">
        <v>322</v>
      </c>
    </row>
    <row r="62" spans="1:23" ht="22.15" customHeight="1">
      <c r="A62" s="680" t="s">
        <v>161</v>
      </c>
      <c r="B62" s="680"/>
      <c r="C62" s="680"/>
      <c r="D62" s="680"/>
      <c r="E62" s="680"/>
      <c r="F62" s="680"/>
      <c r="G62" s="680"/>
      <c r="H62" s="681"/>
      <c r="I62" s="681"/>
      <c r="J62" s="681"/>
      <c r="K62" s="681"/>
      <c r="L62" s="681"/>
      <c r="M62" s="593"/>
      <c r="N62" s="593"/>
      <c r="O62" s="593"/>
      <c r="P62" s="593"/>
      <c r="Q62" s="593"/>
      <c r="R62" s="682" t="str">
        <f>IF(H62=0, "", MIN(100, (M62/H62)*100))</f>
        <v/>
      </c>
      <c r="S62" s="682"/>
      <c r="T62" s="682"/>
      <c r="U62" s="682"/>
      <c r="W62" s="358" t="s">
        <v>323</v>
      </c>
    </row>
    <row r="63" spans="1:23" ht="22.15" customHeight="1">
      <c r="A63" s="676" t="s">
        <v>162</v>
      </c>
      <c r="B63" s="676"/>
      <c r="C63" s="676"/>
      <c r="D63" s="676"/>
      <c r="E63" s="676"/>
      <c r="F63" s="676"/>
      <c r="G63" s="676"/>
      <c r="H63" s="676"/>
      <c r="I63" s="676"/>
      <c r="J63" s="676"/>
      <c r="K63" s="676"/>
      <c r="L63" s="676"/>
      <c r="M63" s="676"/>
      <c r="N63" s="676"/>
      <c r="O63" s="676"/>
      <c r="P63" s="676"/>
      <c r="Q63" s="676"/>
      <c r="R63" s="677">
        <f>SUM(R60:U62)</f>
        <v>0</v>
      </c>
      <c r="S63" s="678"/>
      <c r="T63" s="678"/>
      <c r="U63" s="679"/>
      <c r="W63" s="358" t="s">
        <v>324</v>
      </c>
    </row>
    <row r="64" spans="1:23" ht="22.15" customHeight="1">
      <c r="A64" s="673" t="s">
        <v>212</v>
      </c>
      <c r="B64" s="673"/>
      <c r="C64" s="673"/>
      <c r="D64" s="673"/>
      <c r="E64" s="673"/>
      <c r="F64" s="673"/>
      <c r="G64" s="673"/>
      <c r="H64" s="673"/>
      <c r="I64" s="673"/>
      <c r="J64" s="673"/>
      <c r="K64" s="673"/>
      <c r="L64" s="673"/>
      <c r="M64" s="673"/>
      <c r="N64" s="673"/>
      <c r="O64" s="673"/>
      <c r="P64" s="673"/>
      <c r="Q64" s="673"/>
      <c r="R64" s="663">
        <f>(R63*10)/300</f>
        <v>0</v>
      </c>
      <c r="S64" s="663"/>
      <c r="T64" s="663"/>
      <c r="U64" s="663"/>
      <c r="W64" s="358" t="s">
        <v>325</v>
      </c>
    </row>
    <row r="65" spans="1:23" ht="24" customHeight="1">
      <c r="A65" s="674" t="s">
        <v>357</v>
      </c>
      <c r="B65" s="674"/>
      <c r="C65" s="674"/>
      <c r="D65" s="674"/>
      <c r="E65" s="674"/>
      <c r="F65" s="674"/>
      <c r="G65" s="674"/>
      <c r="H65" s="674" t="s">
        <v>206</v>
      </c>
      <c r="I65" s="674"/>
      <c r="J65" s="674"/>
      <c r="K65" s="674"/>
      <c r="L65" s="674"/>
      <c r="M65" s="674" t="s">
        <v>210</v>
      </c>
      <c r="N65" s="674"/>
      <c r="O65" s="674"/>
      <c r="P65" s="674"/>
      <c r="Q65" s="674"/>
      <c r="R65" s="675" t="s">
        <v>214</v>
      </c>
      <c r="S65" s="675"/>
      <c r="T65" s="675"/>
      <c r="U65" s="675"/>
      <c r="W65" s="358" t="s">
        <v>326</v>
      </c>
    </row>
    <row r="66" spans="1:23" ht="24.75" customHeight="1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  <c r="R66" s="675"/>
      <c r="S66" s="675"/>
      <c r="T66" s="675"/>
      <c r="U66" s="675"/>
      <c r="W66" s="358" t="s">
        <v>327</v>
      </c>
    </row>
    <row r="67" spans="1:23" ht="23.25" customHeight="1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  <c r="R67" s="675"/>
      <c r="S67" s="675"/>
      <c r="T67" s="675"/>
      <c r="U67" s="675"/>
      <c r="W67" s="358" t="s">
        <v>328</v>
      </c>
    </row>
    <row r="68" spans="1:23" ht="25.5" customHeight="1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  <c r="R68" s="675"/>
      <c r="S68" s="675"/>
      <c r="T68" s="675"/>
      <c r="U68" s="675"/>
      <c r="W68" s="358" t="s">
        <v>329</v>
      </c>
    </row>
    <row r="69" spans="1:23" ht="22.15" customHeight="1">
      <c r="A69" s="669" t="s">
        <v>207</v>
      </c>
      <c r="B69" s="669"/>
      <c r="C69" s="669"/>
      <c r="D69" s="669"/>
      <c r="E69" s="669"/>
      <c r="F69" s="669"/>
      <c r="G69" s="669"/>
      <c r="H69" s="624"/>
      <c r="I69" s="624"/>
      <c r="J69" s="624"/>
      <c r="K69" s="624"/>
      <c r="L69" s="624"/>
      <c r="M69" s="624"/>
      <c r="N69" s="624"/>
      <c r="O69" s="624"/>
      <c r="P69" s="624"/>
      <c r="Q69" s="624"/>
      <c r="R69" s="672" t="str">
        <f>IF(H69=0, "", MIN(100, (M69/H69)*100))</f>
        <v/>
      </c>
      <c r="S69" s="672"/>
      <c r="T69" s="672"/>
      <c r="U69" s="672"/>
      <c r="W69" s="358" t="s">
        <v>330</v>
      </c>
    </row>
    <row r="70" spans="1:23" ht="22.15" customHeight="1">
      <c r="A70" s="669" t="s">
        <v>215</v>
      </c>
      <c r="B70" s="669"/>
      <c r="C70" s="669"/>
      <c r="D70" s="669"/>
      <c r="E70" s="669"/>
      <c r="F70" s="669"/>
      <c r="G70" s="669"/>
      <c r="H70" s="593"/>
      <c r="I70" s="593"/>
      <c r="J70" s="593"/>
      <c r="K70" s="593"/>
      <c r="L70" s="593"/>
      <c r="M70" s="593"/>
      <c r="N70" s="593"/>
      <c r="O70" s="593"/>
      <c r="P70" s="593"/>
      <c r="Q70" s="593"/>
      <c r="R70" s="670" t="str">
        <f>IF(H70=0, "", MIN(100, (M70/H70)*100))</f>
        <v/>
      </c>
      <c r="S70" s="670"/>
      <c r="T70" s="670"/>
      <c r="U70" s="670"/>
      <c r="W70" s="358" t="s">
        <v>331</v>
      </c>
    </row>
    <row r="71" spans="1:23" ht="22.15" customHeight="1">
      <c r="A71" s="669" t="s">
        <v>216</v>
      </c>
      <c r="B71" s="669"/>
      <c r="C71" s="669"/>
      <c r="D71" s="669"/>
      <c r="E71" s="669"/>
      <c r="F71" s="669"/>
      <c r="G71" s="669"/>
      <c r="H71" s="593"/>
      <c r="I71" s="593"/>
      <c r="J71" s="593"/>
      <c r="K71" s="593"/>
      <c r="L71" s="593"/>
      <c r="M71" s="593"/>
      <c r="N71" s="593"/>
      <c r="O71" s="593"/>
      <c r="P71" s="593"/>
      <c r="Q71" s="593"/>
      <c r="R71" s="670" t="str">
        <f>IF(H71=0, "", MIN(100, (M71/H71)*100))</f>
        <v/>
      </c>
      <c r="S71" s="670"/>
      <c r="T71" s="670"/>
      <c r="U71" s="670"/>
      <c r="W71" s="358" t="s">
        <v>332</v>
      </c>
    </row>
    <row r="72" spans="1:23" ht="22.15" customHeight="1">
      <c r="A72" s="671" t="s">
        <v>208</v>
      </c>
      <c r="B72" s="671"/>
      <c r="C72" s="671"/>
      <c r="D72" s="671"/>
      <c r="E72" s="671"/>
      <c r="F72" s="671"/>
      <c r="G72" s="671"/>
      <c r="H72" s="593"/>
      <c r="I72" s="593"/>
      <c r="J72" s="593"/>
      <c r="K72" s="593"/>
      <c r="L72" s="593"/>
      <c r="M72" s="593"/>
      <c r="N72" s="593"/>
      <c r="O72" s="593"/>
      <c r="P72" s="593"/>
      <c r="Q72" s="593"/>
      <c r="R72" s="670" t="str">
        <f>IF(H72=0, "", MIN(100, (M72/H72)*100))</f>
        <v/>
      </c>
      <c r="S72" s="670"/>
      <c r="T72" s="670"/>
      <c r="U72" s="670"/>
      <c r="W72" s="358" t="s">
        <v>333</v>
      </c>
    </row>
    <row r="73" spans="1:23" ht="22.15" customHeight="1">
      <c r="A73" s="664" t="s">
        <v>209</v>
      </c>
      <c r="B73" s="664"/>
      <c r="C73" s="664"/>
      <c r="D73" s="664"/>
      <c r="E73" s="664"/>
      <c r="F73" s="664"/>
      <c r="G73" s="664"/>
      <c r="H73" s="629"/>
      <c r="I73" s="629"/>
      <c r="J73" s="629"/>
      <c r="K73" s="629"/>
      <c r="L73" s="629"/>
      <c r="M73" s="629"/>
      <c r="N73" s="629"/>
      <c r="O73" s="629"/>
      <c r="P73" s="629"/>
      <c r="Q73" s="629"/>
      <c r="R73" s="665" t="str">
        <f>IF(H73=0, "", MIN(100, (M73/H73)*100))</f>
        <v/>
      </c>
      <c r="S73" s="665"/>
      <c r="T73" s="665"/>
      <c r="U73" s="665"/>
    </row>
    <row r="74" spans="1:23" ht="22.15" customHeight="1">
      <c r="A74" s="666" t="s">
        <v>163</v>
      </c>
      <c r="B74" s="666"/>
      <c r="C74" s="666"/>
      <c r="D74" s="666"/>
      <c r="E74" s="666"/>
      <c r="F74" s="666"/>
      <c r="G74" s="666"/>
      <c r="H74" s="666"/>
      <c r="I74" s="666"/>
      <c r="J74" s="666"/>
      <c r="K74" s="666"/>
      <c r="L74" s="666"/>
      <c r="M74" s="666"/>
      <c r="N74" s="666"/>
      <c r="O74" s="666"/>
      <c r="P74" s="666"/>
      <c r="Q74" s="666"/>
      <c r="R74" s="667">
        <f>SUM(R69:U73)</f>
        <v>0</v>
      </c>
      <c r="S74" s="667"/>
      <c r="T74" s="667"/>
      <c r="U74" s="667"/>
    </row>
    <row r="75" spans="1:23" ht="22.15" customHeight="1">
      <c r="A75" s="662" t="s">
        <v>164</v>
      </c>
      <c r="B75" s="662"/>
      <c r="C75" s="662"/>
      <c r="D75" s="662"/>
      <c r="E75" s="662"/>
      <c r="F75" s="662"/>
      <c r="G75" s="662"/>
      <c r="H75" s="662"/>
      <c r="I75" s="662"/>
      <c r="J75" s="662"/>
      <c r="K75" s="662"/>
      <c r="L75" s="662"/>
      <c r="M75" s="662"/>
      <c r="N75" s="662"/>
      <c r="O75" s="662"/>
      <c r="P75" s="662"/>
      <c r="Q75" s="662"/>
      <c r="R75" s="663">
        <f>(R74*20)/500</f>
        <v>0</v>
      </c>
      <c r="S75" s="663"/>
      <c r="T75" s="663"/>
      <c r="U75" s="663"/>
    </row>
    <row r="76" spans="1:23" ht="22.15" customHeight="1">
      <c r="A76" s="668" t="s">
        <v>165</v>
      </c>
      <c r="B76" s="668"/>
      <c r="C76" s="668"/>
      <c r="D76" s="668"/>
      <c r="E76" s="668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3">
        <f>R64+R75</f>
        <v>0</v>
      </c>
      <c r="S76" s="663"/>
      <c r="T76" s="663"/>
      <c r="U76" s="663"/>
    </row>
    <row r="77" spans="1:23" ht="22.15" customHeight="1">
      <c r="A77" s="708" t="s">
        <v>166</v>
      </c>
      <c r="B77" s="708"/>
      <c r="C77" s="708"/>
      <c r="D77" s="359"/>
      <c r="E77" s="359"/>
      <c r="F77" s="359"/>
      <c r="G77" s="359"/>
      <c r="H77" s="359"/>
      <c r="I77" s="359"/>
    </row>
    <row r="78" spans="1:23" ht="22.15" customHeight="1">
      <c r="A78" s="661" t="s">
        <v>213</v>
      </c>
      <c r="B78" s="661"/>
      <c r="C78" s="661"/>
      <c r="D78" s="661"/>
      <c r="E78" s="661"/>
      <c r="F78" s="661"/>
      <c r="G78" s="661"/>
      <c r="H78" s="661"/>
      <c r="I78" s="661"/>
      <c r="J78" s="661"/>
      <c r="K78" s="661"/>
      <c r="L78" s="661"/>
      <c r="M78" s="661"/>
      <c r="N78" s="661"/>
      <c r="O78" s="661"/>
      <c r="P78" s="661"/>
      <c r="Q78" s="661"/>
      <c r="R78" s="661"/>
      <c r="S78" s="661"/>
      <c r="T78" s="661"/>
      <c r="U78" s="661"/>
    </row>
    <row r="79" spans="1:23" ht="22.15" customHeight="1">
      <c r="A79" s="661" t="s">
        <v>167</v>
      </c>
      <c r="B79" s="661"/>
      <c r="C79" s="661"/>
      <c r="D79" s="661"/>
      <c r="E79" s="661"/>
      <c r="F79" s="661"/>
      <c r="G79" s="661"/>
      <c r="H79" s="661"/>
      <c r="I79" s="661"/>
      <c r="J79" s="661"/>
      <c r="K79" s="661"/>
      <c r="L79" s="661"/>
      <c r="M79" s="661"/>
      <c r="N79" s="661"/>
      <c r="O79" s="661"/>
      <c r="P79" s="661"/>
      <c r="Q79" s="661"/>
      <c r="R79" s="661"/>
      <c r="S79" s="661"/>
      <c r="T79" s="661"/>
      <c r="U79" s="661"/>
    </row>
    <row r="80" spans="1:23" ht="22.15" customHeight="1">
      <c r="A80" s="594" t="s">
        <v>168</v>
      </c>
      <c r="B80" s="594"/>
      <c r="C80" s="594"/>
      <c r="D80" s="594"/>
      <c r="E80" s="594"/>
      <c r="F80" s="594"/>
      <c r="G80" s="594"/>
      <c r="H80" s="594"/>
      <c r="I80" s="594"/>
      <c r="J80" s="594"/>
      <c r="K80" s="594"/>
      <c r="L80" s="594"/>
      <c r="M80" s="594"/>
      <c r="N80" s="594"/>
      <c r="O80" s="594"/>
      <c r="P80" s="594"/>
      <c r="Q80" s="594"/>
      <c r="R80" s="594"/>
      <c r="S80" s="594"/>
      <c r="T80" s="594"/>
      <c r="U80" s="594"/>
    </row>
    <row r="81" spans="1:21" ht="22.15" customHeight="1">
      <c r="A81" s="636" t="s">
        <v>169</v>
      </c>
      <c r="B81" s="636"/>
      <c r="C81" s="636"/>
      <c r="D81" s="636"/>
      <c r="E81" s="636"/>
      <c r="F81" s="636"/>
      <c r="G81" s="636"/>
      <c r="H81" s="636"/>
      <c r="I81" s="636"/>
      <c r="J81" s="636"/>
      <c r="K81" s="636"/>
      <c r="L81" s="636"/>
      <c r="M81" s="636"/>
      <c r="N81" s="636"/>
      <c r="O81" s="636"/>
      <c r="P81" s="636"/>
      <c r="Q81" s="636"/>
      <c r="R81" s="636"/>
      <c r="S81" s="636"/>
      <c r="T81" s="636"/>
      <c r="U81" s="636"/>
    </row>
    <row r="82" spans="1:21" ht="22.15" customHeight="1">
      <c r="A82" s="642" t="s">
        <v>170</v>
      </c>
      <c r="B82" s="643"/>
      <c r="C82" s="643"/>
      <c r="D82" s="643"/>
      <c r="E82" s="643"/>
      <c r="F82" s="643"/>
      <c r="G82" s="643"/>
      <c r="H82" s="643"/>
      <c r="I82" s="643"/>
      <c r="J82" s="643"/>
      <c r="K82" s="644"/>
      <c r="L82" s="642" t="s">
        <v>350</v>
      </c>
      <c r="M82" s="643"/>
      <c r="N82" s="643"/>
      <c r="O82" s="643"/>
      <c r="P82" s="643"/>
      <c r="Q82" s="643"/>
      <c r="R82" s="643"/>
      <c r="S82" s="643"/>
      <c r="T82" s="643"/>
      <c r="U82" s="644"/>
    </row>
    <row r="83" spans="1:21" ht="22.15" customHeight="1">
      <c r="A83" s="630" t="s">
        <v>171</v>
      </c>
      <c r="B83" s="631"/>
      <c r="C83" s="631"/>
      <c r="D83" s="631"/>
      <c r="E83" s="631"/>
      <c r="F83" s="631"/>
      <c r="G83" s="631" t="s">
        <v>172</v>
      </c>
      <c r="H83" s="631"/>
      <c r="I83" s="631"/>
      <c r="J83" s="631"/>
      <c r="K83" s="632"/>
      <c r="L83" s="342" t="s">
        <v>362</v>
      </c>
      <c r="M83" s="343"/>
      <c r="N83" s="343"/>
      <c r="O83" s="343" t="s">
        <v>173</v>
      </c>
      <c r="P83" s="343"/>
      <c r="Q83" s="343"/>
      <c r="R83" s="343"/>
      <c r="S83" s="343"/>
      <c r="T83" s="343"/>
      <c r="U83" s="344"/>
    </row>
    <row r="84" spans="1:21" ht="22.15" customHeight="1">
      <c r="A84" s="659" t="s">
        <v>174</v>
      </c>
      <c r="B84" s="660"/>
      <c r="C84" s="660"/>
      <c r="D84" s="660"/>
      <c r="E84" s="660"/>
      <c r="F84" s="660"/>
      <c r="G84" s="652">
        <f>L50</f>
        <v>0</v>
      </c>
      <c r="H84" s="652"/>
      <c r="I84" s="652"/>
      <c r="J84" s="652"/>
      <c r="K84" s="653"/>
      <c r="L84" s="342" t="s">
        <v>363</v>
      </c>
      <c r="M84" s="343"/>
      <c r="N84" s="343"/>
      <c r="O84" s="343" t="s">
        <v>175</v>
      </c>
      <c r="P84" s="343"/>
      <c r="Q84" s="343"/>
      <c r="R84" s="343"/>
      <c r="S84" s="343"/>
      <c r="T84" s="343"/>
      <c r="U84" s="344"/>
    </row>
    <row r="85" spans="1:21" ht="22.15" customHeight="1">
      <c r="A85" s="659" t="s">
        <v>176</v>
      </c>
      <c r="B85" s="660"/>
      <c r="C85" s="660"/>
      <c r="D85" s="660"/>
      <c r="E85" s="660"/>
      <c r="F85" s="660"/>
      <c r="G85" s="652">
        <f>R76</f>
        <v>0</v>
      </c>
      <c r="H85" s="652"/>
      <c r="I85" s="652"/>
      <c r="J85" s="652"/>
      <c r="K85" s="653"/>
      <c r="L85" s="342" t="s">
        <v>364</v>
      </c>
      <c r="M85" s="343"/>
      <c r="N85" s="343" t="s">
        <v>177</v>
      </c>
      <c r="O85" s="343" t="s">
        <v>211</v>
      </c>
      <c r="P85" s="343"/>
      <c r="Q85" s="343"/>
      <c r="R85" s="343"/>
      <c r="S85" s="343"/>
      <c r="T85" s="343"/>
      <c r="U85" s="344"/>
    </row>
    <row r="86" spans="1:21" ht="22.15" customHeight="1">
      <c r="A86" s="650" t="s">
        <v>178</v>
      </c>
      <c r="B86" s="651"/>
      <c r="C86" s="651"/>
      <c r="D86" s="651"/>
      <c r="E86" s="651"/>
      <c r="F86" s="651"/>
      <c r="G86" s="652">
        <f>SUM(G84:K85)</f>
        <v>0</v>
      </c>
      <c r="H86" s="652"/>
      <c r="I86" s="652"/>
      <c r="J86" s="652"/>
      <c r="K86" s="653"/>
      <c r="L86" s="342" t="s">
        <v>365</v>
      </c>
      <c r="M86" s="343"/>
      <c r="N86" s="343"/>
      <c r="O86" s="343" t="s">
        <v>179</v>
      </c>
      <c r="P86" s="343"/>
      <c r="Q86" s="343"/>
      <c r="R86" s="343"/>
      <c r="S86" s="343"/>
      <c r="T86" s="343"/>
      <c r="U86" s="344"/>
    </row>
    <row r="87" spans="1:21" ht="22.15" customHeight="1">
      <c r="A87" s="654"/>
      <c r="B87" s="655"/>
      <c r="C87" s="655"/>
      <c r="D87" s="655"/>
      <c r="E87" s="655"/>
      <c r="F87" s="655"/>
      <c r="G87" s="634"/>
      <c r="H87" s="634"/>
      <c r="I87" s="634"/>
      <c r="J87" s="634"/>
      <c r="K87" s="635"/>
      <c r="L87" s="345" t="s">
        <v>366</v>
      </c>
      <c r="M87" s="346"/>
      <c r="N87" s="346"/>
      <c r="O87" s="346" t="s">
        <v>180</v>
      </c>
      <c r="P87" s="346"/>
      <c r="Q87" s="346"/>
      <c r="R87" s="346"/>
      <c r="S87" s="346"/>
      <c r="T87" s="346"/>
      <c r="U87" s="347"/>
    </row>
    <row r="88" spans="1:21" ht="22.15" customHeight="1">
      <c r="A88" s="656" t="s">
        <v>181</v>
      </c>
      <c r="B88" s="657"/>
      <c r="C88" s="657"/>
      <c r="D88" s="657"/>
      <c r="E88" s="657"/>
      <c r="F88" s="657"/>
      <c r="G88" s="657"/>
      <c r="H88" s="657"/>
      <c r="I88" s="657"/>
      <c r="J88" s="657"/>
      <c r="K88" s="658"/>
      <c r="L88" s="656" t="s">
        <v>182</v>
      </c>
      <c r="M88" s="657"/>
      <c r="N88" s="657"/>
      <c r="O88" s="657"/>
      <c r="P88" s="657"/>
      <c r="Q88" s="657"/>
      <c r="R88" s="657"/>
      <c r="S88" s="657"/>
      <c r="T88" s="657"/>
      <c r="U88" s="658"/>
    </row>
    <row r="89" spans="1:21" ht="22.15" customHeight="1">
      <c r="A89" s="645" t="s">
        <v>183</v>
      </c>
      <c r="B89" s="594"/>
      <c r="C89" s="594"/>
      <c r="D89" s="594"/>
      <c r="E89" s="594"/>
      <c r="F89" s="594"/>
      <c r="G89" s="594"/>
      <c r="H89" s="594"/>
      <c r="I89" s="594"/>
      <c r="J89" s="594"/>
      <c r="K89" s="646"/>
      <c r="L89" s="645" t="s">
        <v>184</v>
      </c>
      <c r="M89" s="594"/>
      <c r="N89" s="594"/>
      <c r="O89" s="594"/>
      <c r="P89" s="594"/>
      <c r="Q89" s="594"/>
      <c r="R89" s="594"/>
      <c r="S89" s="594"/>
      <c r="T89" s="594"/>
      <c r="U89" s="646"/>
    </row>
    <row r="90" spans="1:21" ht="22.15" customHeight="1">
      <c r="A90" s="645" t="s">
        <v>183</v>
      </c>
      <c r="B90" s="594"/>
      <c r="C90" s="594"/>
      <c r="D90" s="594"/>
      <c r="E90" s="594"/>
      <c r="F90" s="594"/>
      <c r="G90" s="594"/>
      <c r="H90" s="594"/>
      <c r="I90" s="594"/>
      <c r="J90" s="594"/>
      <c r="K90" s="646"/>
      <c r="L90" s="645" t="s">
        <v>184</v>
      </c>
      <c r="M90" s="594"/>
      <c r="N90" s="594"/>
      <c r="O90" s="594"/>
      <c r="P90" s="594"/>
      <c r="Q90" s="594"/>
      <c r="R90" s="594"/>
      <c r="S90" s="594"/>
      <c r="T90" s="594"/>
      <c r="U90" s="646"/>
    </row>
    <row r="91" spans="1:21" ht="22.15" customHeight="1">
      <c r="A91" s="645" t="s">
        <v>183</v>
      </c>
      <c r="B91" s="594"/>
      <c r="C91" s="594"/>
      <c r="D91" s="594"/>
      <c r="E91" s="594"/>
      <c r="F91" s="594"/>
      <c r="G91" s="594"/>
      <c r="H91" s="594"/>
      <c r="I91" s="594"/>
      <c r="J91" s="594"/>
      <c r="K91" s="646"/>
      <c r="L91" s="645" t="s">
        <v>184</v>
      </c>
      <c r="M91" s="594"/>
      <c r="N91" s="594"/>
      <c r="O91" s="594"/>
      <c r="P91" s="594"/>
      <c r="Q91" s="594"/>
      <c r="R91" s="594"/>
      <c r="S91" s="594"/>
      <c r="T91" s="594"/>
      <c r="U91" s="646"/>
    </row>
    <row r="92" spans="1:21" ht="22.15" customHeight="1">
      <c r="A92" s="645" t="s">
        <v>183</v>
      </c>
      <c r="B92" s="594"/>
      <c r="C92" s="594"/>
      <c r="D92" s="594"/>
      <c r="E92" s="594"/>
      <c r="F92" s="594"/>
      <c r="G92" s="594"/>
      <c r="H92" s="594"/>
      <c r="I92" s="594"/>
      <c r="J92" s="594"/>
      <c r="K92" s="646"/>
      <c r="L92" s="645" t="s">
        <v>184</v>
      </c>
      <c r="M92" s="594"/>
      <c r="N92" s="594"/>
      <c r="O92" s="594"/>
      <c r="P92" s="594"/>
      <c r="Q92" s="594"/>
      <c r="R92" s="594"/>
      <c r="S92" s="594"/>
      <c r="T92" s="594"/>
      <c r="U92" s="646"/>
    </row>
    <row r="93" spans="1:21" ht="22.15" customHeight="1">
      <c r="A93" s="645" t="s">
        <v>183</v>
      </c>
      <c r="B93" s="594"/>
      <c r="C93" s="594"/>
      <c r="D93" s="594"/>
      <c r="E93" s="594"/>
      <c r="F93" s="594"/>
      <c r="G93" s="594"/>
      <c r="H93" s="594"/>
      <c r="I93" s="594"/>
      <c r="J93" s="594"/>
      <c r="K93" s="646"/>
      <c r="L93" s="645" t="s">
        <v>184</v>
      </c>
      <c r="M93" s="594"/>
      <c r="N93" s="594"/>
      <c r="O93" s="594"/>
      <c r="P93" s="594"/>
      <c r="Q93" s="594"/>
      <c r="R93" s="594"/>
      <c r="S93" s="594"/>
      <c r="T93" s="594"/>
      <c r="U93" s="646"/>
    </row>
    <row r="94" spans="1:21" ht="22.15" customHeight="1">
      <c r="A94" s="647" t="s">
        <v>183</v>
      </c>
      <c r="B94" s="648"/>
      <c r="C94" s="648"/>
      <c r="D94" s="648"/>
      <c r="E94" s="648"/>
      <c r="F94" s="648"/>
      <c r="G94" s="648"/>
      <c r="H94" s="648"/>
      <c r="I94" s="648"/>
      <c r="J94" s="648"/>
      <c r="K94" s="649"/>
      <c r="L94" s="647" t="s">
        <v>184</v>
      </c>
      <c r="M94" s="648"/>
      <c r="N94" s="648"/>
      <c r="O94" s="648"/>
      <c r="P94" s="648"/>
      <c r="Q94" s="648"/>
      <c r="R94" s="648"/>
      <c r="S94" s="648"/>
      <c r="T94" s="648"/>
      <c r="U94" s="649"/>
    </row>
    <row r="95" spans="1:21" ht="22.15" customHeight="1">
      <c r="A95" s="637" t="s">
        <v>185</v>
      </c>
      <c r="B95" s="637"/>
      <c r="C95" s="637"/>
      <c r="D95" s="637"/>
      <c r="E95" s="637"/>
      <c r="F95" s="637"/>
      <c r="G95" s="637"/>
      <c r="H95" s="637"/>
      <c r="I95" s="637"/>
      <c r="J95" s="637"/>
      <c r="K95" s="637"/>
      <c r="L95" s="637"/>
      <c r="M95" s="637"/>
      <c r="N95" s="637"/>
      <c r="O95" s="637"/>
      <c r="P95" s="637"/>
      <c r="Q95" s="637"/>
      <c r="R95" s="637"/>
      <c r="S95" s="637"/>
      <c r="T95" s="637"/>
      <c r="U95" s="637"/>
    </row>
    <row r="96" spans="1:21" ht="22.15" customHeight="1">
      <c r="A96" s="628" t="s">
        <v>186</v>
      </c>
      <c r="B96" s="628"/>
      <c r="C96" s="628"/>
      <c r="D96" s="628"/>
      <c r="E96" s="628"/>
      <c r="F96" s="628"/>
      <c r="G96" s="628"/>
      <c r="H96" s="628"/>
      <c r="I96" s="628"/>
      <c r="J96" s="628"/>
      <c r="K96" s="628"/>
      <c r="L96" s="628" t="s">
        <v>187</v>
      </c>
      <c r="M96" s="628"/>
      <c r="N96" s="628"/>
      <c r="O96" s="628"/>
      <c r="P96" s="628"/>
      <c r="Q96" s="628"/>
      <c r="R96" s="628"/>
      <c r="S96" s="628"/>
      <c r="T96" s="628"/>
      <c r="U96" s="628"/>
    </row>
    <row r="97" spans="1:21" ht="22.15" customHeight="1">
      <c r="A97" s="593" t="s">
        <v>183</v>
      </c>
      <c r="B97" s="593"/>
      <c r="C97" s="593"/>
      <c r="D97" s="593"/>
      <c r="E97" s="593"/>
      <c r="F97" s="593"/>
      <c r="G97" s="593"/>
      <c r="H97" s="593"/>
      <c r="I97" s="593"/>
      <c r="J97" s="593"/>
      <c r="K97" s="593"/>
      <c r="L97" s="593" t="s">
        <v>184</v>
      </c>
      <c r="M97" s="593"/>
      <c r="N97" s="593"/>
      <c r="O97" s="593"/>
      <c r="P97" s="593"/>
      <c r="Q97" s="593"/>
      <c r="R97" s="593"/>
      <c r="S97" s="593"/>
      <c r="T97" s="593"/>
      <c r="U97" s="593"/>
    </row>
    <row r="98" spans="1:21" ht="22.15" customHeight="1">
      <c r="A98" s="593" t="s">
        <v>183</v>
      </c>
      <c r="B98" s="593"/>
      <c r="C98" s="593"/>
      <c r="D98" s="593"/>
      <c r="E98" s="593"/>
      <c r="F98" s="593"/>
      <c r="G98" s="593"/>
      <c r="H98" s="593"/>
      <c r="I98" s="593"/>
      <c r="J98" s="593"/>
      <c r="K98" s="593"/>
      <c r="L98" s="593" t="s">
        <v>184</v>
      </c>
      <c r="M98" s="593"/>
      <c r="N98" s="593"/>
      <c r="O98" s="593"/>
      <c r="P98" s="593"/>
      <c r="Q98" s="593"/>
      <c r="R98" s="593"/>
      <c r="S98" s="593"/>
      <c r="T98" s="593"/>
      <c r="U98" s="593"/>
    </row>
    <row r="99" spans="1:21" ht="22.15" customHeight="1">
      <c r="A99" s="593" t="s">
        <v>183</v>
      </c>
      <c r="B99" s="593"/>
      <c r="C99" s="593"/>
      <c r="D99" s="593"/>
      <c r="E99" s="593"/>
      <c r="F99" s="593"/>
      <c r="G99" s="593"/>
      <c r="H99" s="593"/>
      <c r="I99" s="593"/>
      <c r="J99" s="593"/>
      <c r="K99" s="593"/>
      <c r="L99" s="593" t="s">
        <v>184</v>
      </c>
      <c r="M99" s="593"/>
      <c r="N99" s="593"/>
      <c r="O99" s="593"/>
      <c r="P99" s="593"/>
      <c r="Q99" s="593"/>
      <c r="R99" s="593"/>
      <c r="S99" s="593"/>
      <c r="T99" s="593"/>
      <c r="U99" s="593"/>
    </row>
    <row r="100" spans="1:21" ht="22.15" customHeight="1">
      <c r="A100" s="593" t="s">
        <v>183</v>
      </c>
      <c r="B100" s="593"/>
      <c r="C100" s="593"/>
      <c r="D100" s="593"/>
      <c r="E100" s="593"/>
      <c r="F100" s="593"/>
      <c r="G100" s="593"/>
      <c r="H100" s="593"/>
      <c r="I100" s="593"/>
      <c r="J100" s="593"/>
      <c r="K100" s="593"/>
      <c r="L100" s="593" t="s">
        <v>184</v>
      </c>
      <c r="M100" s="593"/>
      <c r="N100" s="593"/>
      <c r="O100" s="593"/>
      <c r="P100" s="593"/>
      <c r="Q100" s="593"/>
      <c r="R100" s="593"/>
      <c r="S100" s="593"/>
      <c r="T100" s="593"/>
      <c r="U100" s="593"/>
    </row>
    <row r="101" spans="1:21" ht="22.15" customHeight="1">
      <c r="A101" s="593"/>
      <c r="B101" s="593"/>
      <c r="C101" s="593"/>
      <c r="D101" s="593"/>
      <c r="E101" s="593"/>
      <c r="F101" s="593"/>
      <c r="G101" s="593"/>
      <c r="H101" s="593"/>
      <c r="I101" s="593"/>
      <c r="J101" s="593"/>
      <c r="K101" s="593"/>
      <c r="L101" s="593"/>
      <c r="M101" s="593"/>
      <c r="N101" s="593"/>
      <c r="O101" s="593"/>
      <c r="P101" s="593"/>
      <c r="Q101" s="593"/>
      <c r="R101" s="593"/>
      <c r="S101" s="593"/>
      <c r="T101" s="593"/>
      <c r="U101" s="593"/>
    </row>
    <row r="102" spans="1:21" ht="22.15" customHeight="1">
      <c r="A102" s="593" t="s">
        <v>188</v>
      </c>
      <c r="B102" s="593"/>
      <c r="C102" s="593"/>
      <c r="D102" s="593"/>
      <c r="E102" s="593"/>
      <c r="F102" s="593"/>
      <c r="G102" s="593"/>
      <c r="H102" s="593"/>
      <c r="I102" s="593"/>
      <c r="J102" s="593"/>
      <c r="K102" s="593"/>
      <c r="L102" s="593" t="s">
        <v>188</v>
      </c>
      <c r="M102" s="593"/>
      <c r="N102" s="593"/>
      <c r="O102" s="593"/>
      <c r="P102" s="593"/>
      <c r="Q102" s="593"/>
      <c r="R102" s="593"/>
      <c r="S102" s="593"/>
      <c r="T102" s="593"/>
      <c r="U102" s="593"/>
    </row>
    <row r="103" spans="1:21" ht="22.15" customHeight="1">
      <c r="A103" s="593" t="s">
        <v>189</v>
      </c>
      <c r="B103" s="593"/>
      <c r="C103" s="593"/>
      <c r="D103" s="593"/>
      <c r="E103" s="593"/>
      <c r="F103" s="593"/>
      <c r="G103" s="593"/>
      <c r="H103" s="593"/>
      <c r="I103" s="593"/>
      <c r="J103" s="593"/>
      <c r="K103" s="593"/>
      <c r="L103" s="593" t="s">
        <v>189</v>
      </c>
      <c r="M103" s="593"/>
      <c r="N103" s="593"/>
      <c r="O103" s="593"/>
      <c r="P103" s="593"/>
      <c r="Q103" s="593"/>
      <c r="R103" s="593"/>
      <c r="S103" s="593"/>
      <c r="T103" s="593"/>
      <c r="U103" s="593"/>
    </row>
    <row r="104" spans="1:21" ht="22.15" customHeight="1">
      <c r="A104" s="629" t="s">
        <v>190</v>
      </c>
      <c r="B104" s="629"/>
      <c r="C104" s="629"/>
      <c r="D104" s="629"/>
      <c r="E104" s="629"/>
      <c r="F104" s="629"/>
      <c r="G104" s="629"/>
      <c r="H104" s="629"/>
      <c r="I104" s="629"/>
      <c r="J104" s="629"/>
      <c r="K104" s="629"/>
      <c r="L104" s="629" t="s">
        <v>190</v>
      </c>
      <c r="M104" s="629"/>
      <c r="N104" s="629"/>
      <c r="O104" s="629"/>
      <c r="P104" s="629"/>
      <c r="Q104" s="629"/>
      <c r="R104" s="629"/>
      <c r="S104" s="629"/>
      <c r="T104" s="629"/>
      <c r="U104" s="629"/>
    </row>
    <row r="105" spans="1:21" ht="22.15" customHeight="1">
      <c r="A105" s="642" t="s">
        <v>191</v>
      </c>
      <c r="B105" s="643"/>
      <c r="C105" s="643"/>
      <c r="D105" s="643"/>
      <c r="E105" s="643"/>
      <c r="F105" s="643"/>
      <c r="G105" s="643"/>
      <c r="H105" s="643"/>
      <c r="I105" s="643"/>
      <c r="J105" s="643"/>
      <c r="K105" s="644"/>
    </row>
    <row r="106" spans="1:21" ht="22.15" customHeight="1">
      <c r="A106" s="630" t="s">
        <v>192</v>
      </c>
      <c r="B106" s="631"/>
      <c r="C106" s="631"/>
      <c r="D106" s="631"/>
      <c r="E106" s="631"/>
      <c r="F106" s="631"/>
      <c r="G106" s="631"/>
      <c r="H106" s="631"/>
      <c r="I106" s="631"/>
      <c r="J106" s="631"/>
      <c r="K106" s="632"/>
    </row>
    <row r="107" spans="1:21" ht="22.15" customHeight="1">
      <c r="A107" s="630" t="s">
        <v>192</v>
      </c>
      <c r="B107" s="631"/>
      <c r="C107" s="631"/>
      <c r="D107" s="631"/>
      <c r="E107" s="631"/>
      <c r="F107" s="631"/>
      <c r="G107" s="631"/>
      <c r="H107" s="631"/>
      <c r="I107" s="631"/>
      <c r="J107" s="631"/>
      <c r="K107" s="632"/>
    </row>
    <row r="108" spans="1:21" ht="22.15" customHeight="1">
      <c r="A108" s="630" t="s">
        <v>192</v>
      </c>
      <c r="B108" s="631"/>
      <c r="C108" s="631"/>
      <c r="D108" s="631"/>
      <c r="E108" s="631"/>
      <c r="F108" s="631"/>
      <c r="G108" s="631"/>
      <c r="H108" s="631"/>
      <c r="I108" s="631"/>
      <c r="J108" s="631"/>
      <c r="K108" s="632"/>
    </row>
    <row r="109" spans="1:21" ht="22.15" customHeight="1">
      <c r="A109" s="630"/>
      <c r="B109" s="631"/>
      <c r="C109" s="631"/>
      <c r="D109" s="631"/>
      <c r="E109" s="631"/>
      <c r="F109" s="631"/>
      <c r="G109" s="631"/>
      <c r="H109" s="631"/>
      <c r="I109" s="631"/>
      <c r="J109" s="631"/>
      <c r="K109" s="632"/>
    </row>
    <row r="110" spans="1:21" ht="22.15" customHeight="1">
      <c r="A110" s="630" t="s">
        <v>188</v>
      </c>
      <c r="B110" s="631"/>
      <c r="C110" s="631"/>
      <c r="D110" s="631"/>
      <c r="E110" s="631"/>
      <c r="F110" s="631"/>
      <c r="G110" s="631"/>
      <c r="H110" s="631"/>
      <c r="I110" s="631"/>
      <c r="J110" s="631"/>
      <c r="K110" s="632"/>
    </row>
    <row r="111" spans="1:21" ht="22.15" customHeight="1">
      <c r="A111" s="630" t="s">
        <v>189</v>
      </c>
      <c r="B111" s="631"/>
      <c r="C111" s="631"/>
      <c r="D111" s="631"/>
      <c r="E111" s="631"/>
      <c r="F111" s="631"/>
      <c r="G111" s="631"/>
      <c r="H111" s="631"/>
      <c r="I111" s="631"/>
      <c r="J111" s="631"/>
      <c r="K111" s="632"/>
    </row>
    <row r="112" spans="1:21" ht="22.15" customHeight="1">
      <c r="A112" s="633" t="s">
        <v>190</v>
      </c>
      <c r="B112" s="634"/>
      <c r="C112" s="634"/>
      <c r="D112" s="634"/>
      <c r="E112" s="634"/>
      <c r="F112" s="634"/>
      <c r="G112" s="634"/>
      <c r="H112" s="634"/>
      <c r="I112" s="634"/>
      <c r="J112" s="634"/>
      <c r="K112" s="635"/>
    </row>
    <row r="113" spans="1:21" ht="22.15" customHeight="1">
      <c r="A113" s="636" t="s">
        <v>193</v>
      </c>
      <c r="B113" s="636"/>
      <c r="C113" s="636"/>
      <c r="D113" s="636"/>
      <c r="E113" s="636"/>
      <c r="F113" s="636"/>
      <c r="G113" s="636"/>
      <c r="H113" s="636"/>
      <c r="I113" s="636"/>
      <c r="J113" s="636"/>
      <c r="K113" s="636"/>
      <c r="L113" s="636"/>
      <c r="M113" s="636"/>
      <c r="N113" s="636"/>
      <c r="O113" s="636"/>
      <c r="P113" s="636"/>
      <c r="Q113" s="636"/>
      <c r="R113" s="636"/>
      <c r="S113" s="636"/>
      <c r="T113" s="636"/>
      <c r="U113" s="636"/>
    </row>
    <row r="114" spans="1:21" ht="22.15" customHeight="1">
      <c r="A114" s="637" t="s">
        <v>194</v>
      </c>
      <c r="B114" s="637"/>
      <c r="C114" s="637"/>
      <c r="D114" s="637"/>
      <c r="E114" s="637"/>
      <c r="F114" s="637"/>
      <c r="G114" s="637"/>
      <c r="H114" s="637"/>
      <c r="I114" s="637"/>
      <c r="J114" s="637"/>
      <c r="K114" s="637"/>
      <c r="L114" s="637" t="s">
        <v>6</v>
      </c>
      <c r="M114" s="637"/>
      <c r="N114" s="637"/>
      <c r="O114" s="637"/>
      <c r="P114" s="637"/>
      <c r="Q114" s="637"/>
      <c r="R114" s="637"/>
      <c r="S114" s="637"/>
      <c r="T114" s="637"/>
      <c r="U114" s="637"/>
    </row>
    <row r="115" spans="1:21" ht="45" customHeight="1">
      <c r="A115" s="638" t="s">
        <v>369</v>
      </c>
      <c r="B115" s="639"/>
      <c r="C115" s="639"/>
      <c r="D115" s="639"/>
      <c r="E115" s="639"/>
      <c r="F115" s="639"/>
      <c r="G115" s="639"/>
      <c r="H115" s="639"/>
      <c r="I115" s="639"/>
      <c r="J115" s="639"/>
      <c r="K115" s="639"/>
      <c r="L115" s="640" t="s">
        <v>367</v>
      </c>
      <c r="M115" s="641"/>
      <c r="N115" s="641"/>
      <c r="O115" s="641"/>
      <c r="P115" s="641"/>
      <c r="Q115" s="641"/>
      <c r="R115" s="641"/>
      <c r="S115" s="641"/>
      <c r="T115" s="641"/>
      <c r="U115" s="641"/>
    </row>
    <row r="116" spans="1:21" ht="46.5" customHeight="1">
      <c r="A116" s="738" t="s">
        <v>368</v>
      </c>
      <c r="B116" s="739"/>
      <c r="C116" s="739"/>
      <c r="D116" s="739"/>
      <c r="E116" s="739"/>
      <c r="F116" s="739"/>
      <c r="G116" s="739"/>
      <c r="H116" s="739"/>
      <c r="I116" s="739"/>
      <c r="J116" s="739"/>
      <c r="K116" s="740"/>
      <c r="L116" s="630"/>
      <c r="M116" s="631"/>
      <c r="N116" s="631"/>
      <c r="O116" s="631"/>
      <c r="P116" s="631"/>
      <c r="Q116" s="631"/>
      <c r="R116" s="631"/>
      <c r="S116" s="631"/>
      <c r="T116" s="631"/>
      <c r="U116" s="632"/>
    </row>
    <row r="117" spans="1:21" ht="22.15" customHeight="1">
      <c r="A117" s="627" t="s">
        <v>370</v>
      </c>
      <c r="B117" s="628"/>
      <c r="C117" s="628"/>
      <c r="D117" s="628"/>
      <c r="E117" s="628"/>
      <c r="F117" s="628"/>
      <c r="G117" s="628"/>
      <c r="H117" s="628"/>
      <c r="I117" s="628"/>
      <c r="J117" s="628"/>
      <c r="K117" s="628"/>
      <c r="L117" s="593"/>
      <c r="M117" s="593"/>
      <c r="N117" s="593"/>
      <c r="O117" s="593"/>
      <c r="P117" s="593"/>
      <c r="Q117" s="593"/>
      <c r="R117" s="593"/>
      <c r="S117" s="593"/>
      <c r="T117" s="593"/>
      <c r="U117" s="593"/>
    </row>
    <row r="118" spans="1:21" ht="22.15" customHeight="1">
      <c r="A118" s="627" t="s">
        <v>371</v>
      </c>
      <c r="B118" s="628"/>
      <c r="C118" s="628"/>
      <c r="D118" s="628"/>
      <c r="E118" s="628"/>
      <c r="F118" s="628"/>
      <c r="G118" s="628"/>
      <c r="H118" s="628"/>
      <c r="I118" s="628"/>
      <c r="J118" s="628"/>
      <c r="K118" s="628"/>
      <c r="L118" s="593" t="s">
        <v>188</v>
      </c>
      <c r="M118" s="593"/>
      <c r="N118" s="593"/>
      <c r="O118" s="593"/>
      <c r="P118" s="593"/>
      <c r="Q118" s="593"/>
      <c r="R118" s="593"/>
      <c r="S118" s="593"/>
      <c r="T118" s="593"/>
      <c r="U118" s="593"/>
    </row>
    <row r="119" spans="1:21" ht="22.15" customHeight="1">
      <c r="A119" s="628" t="s">
        <v>195</v>
      </c>
      <c r="B119" s="628"/>
      <c r="C119" s="628"/>
      <c r="D119" s="628"/>
      <c r="E119" s="628"/>
      <c r="F119" s="628"/>
      <c r="G119" s="628"/>
      <c r="H119" s="628"/>
      <c r="I119" s="628"/>
      <c r="J119" s="628"/>
      <c r="K119" s="628"/>
      <c r="L119" s="593" t="s">
        <v>155</v>
      </c>
      <c r="M119" s="593"/>
      <c r="N119" s="593"/>
      <c r="O119" s="593"/>
      <c r="P119" s="593"/>
      <c r="Q119" s="593"/>
      <c r="R119" s="593"/>
      <c r="S119" s="593"/>
      <c r="T119" s="593"/>
      <c r="U119" s="593"/>
    </row>
    <row r="120" spans="1:21" ht="22.15" customHeight="1">
      <c r="A120" s="628" t="s">
        <v>372</v>
      </c>
      <c r="B120" s="628"/>
      <c r="C120" s="628"/>
      <c r="D120" s="628"/>
      <c r="E120" s="628"/>
      <c r="F120" s="628"/>
      <c r="G120" s="628"/>
      <c r="H120" s="628"/>
      <c r="I120" s="628"/>
      <c r="J120" s="628"/>
      <c r="K120" s="628"/>
      <c r="L120" s="593" t="s">
        <v>196</v>
      </c>
      <c r="M120" s="593"/>
      <c r="N120" s="593"/>
      <c r="O120" s="593"/>
      <c r="P120" s="593"/>
      <c r="Q120" s="593"/>
      <c r="R120" s="593"/>
      <c r="S120" s="593"/>
      <c r="T120" s="593"/>
      <c r="U120" s="593"/>
    </row>
    <row r="121" spans="1:21" ht="22.15" customHeight="1">
      <c r="A121" s="593"/>
      <c r="B121" s="593"/>
      <c r="C121" s="593"/>
      <c r="D121" s="593"/>
      <c r="E121" s="593"/>
      <c r="F121" s="593"/>
      <c r="G121" s="593"/>
      <c r="H121" s="593"/>
      <c r="I121" s="593"/>
      <c r="J121" s="593"/>
      <c r="K121" s="593"/>
      <c r="L121" s="593"/>
      <c r="M121" s="593"/>
      <c r="N121" s="593"/>
      <c r="O121" s="593"/>
      <c r="P121" s="593"/>
      <c r="Q121" s="593"/>
      <c r="R121" s="593"/>
      <c r="S121" s="593"/>
      <c r="T121" s="593"/>
      <c r="U121" s="593"/>
    </row>
    <row r="122" spans="1:21" ht="22.15" customHeight="1">
      <c r="A122" s="593" t="s">
        <v>188</v>
      </c>
      <c r="B122" s="593"/>
      <c r="C122" s="593"/>
      <c r="D122" s="593"/>
      <c r="E122" s="593"/>
      <c r="F122" s="593"/>
      <c r="G122" s="593"/>
      <c r="H122" s="593"/>
      <c r="I122" s="593"/>
      <c r="J122" s="593"/>
      <c r="K122" s="593"/>
      <c r="L122" s="593"/>
      <c r="M122" s="593"/>
      <c r="N122" s="593"/>
      <c r="O122" s="593"/>
      <c r="P122" s="593"/>
      <c r="Q122" s="593"/>
      <c r="R122" s="593"/>
      <c r="S122" s="593"/>
      <c r="T122" s="593"/>
      <c r="U122" s="593"/>
    </row>
    <row r="123" spans="1:21" ht="22.15" customHeight="1">
      <c r="A123" s="593" t="s">
        <v>197</v>
      </c>
      <c r="B123" s="593"/>
      <c r="C123" s="593"/>
      <c r="D123" s="593"/>
      <c r="E123" s="593"/>
      <c r="F123" s="593"/>
      <c r="G123" s="593"/>
      <c r="H123" s="593"/>
      <c r="I123" s="593"/>
      <c r="J123" s="593"/>
      <c r="K123" s="593"/>
      <c r="L123" s="593"/>
      <c r="M123" s="593"/>
      <c r="N123" s="593"/>
      <c r="O123" s="593"/>
      <c r="P123" s="593"/>
      <c r="Q123" s="593"/>
      <c r="R123" s="593"/>
      <c r="S123" s="593"/>
      <c r="T123" s="593"/>
      <c r="U123" s="593"/>
    </row>
    <row r="124" spans="1:21" ht="22.15" customHeight="1">
      <c r="A124" s="629" t="s">
        <v>196</v>
      </c>
      <c r="B124" s="629"/>
      <c r="C124" s="629"/>
      <c r="D124" s="629"/>
      <c r="E124" s="629"/>
      <c r="F124" s="629"/>
      <c r="G124" s="629"/>
      <c r="H124" s="629"/>
      <c r="I124" s="629"/>
      <c r="J124" s="629"/>
      <c r="K124" s="629"/>
      <c r="L124" s="629"/>
      <c r="M124" s="629"/>
      <c r="N124" s="629"/>
      <c r="O124" s="629"/>
      <c r="P124" s="629"/>
      <c r="Q124" s="629"/>
      <c r="R124" s="629"/>
      <c r="S124" s="629"/>
      <c r="T124" s="629"/>
      <c r="U124" s="629"/>
    </row>
    <row r="125" spans="1:21" ht="47.25" customHeight="1">
      <c r="A125" s="625" t="s">
        <v>198</v>
      </c>
      <c r="B125" s="625"/>
      <c r="C125" s="625"/>
      <c r="D125" s="625"/>
      <c r="E125" s="625"/>
      <c r="F125" s="625"/>
      <c r="G125" s="625"/>
      <c r="H125" s="625"/>
      <c r="I125" s="625"/>
      <c r="J125" s="625"/>
      <c r="K125" s="625"/>
      <c r="L125" s="625"/>
      <c r="M125" s="625"/>
      <c r="N125" s="625"/>
      <c r="O125" s="625"/>
      <c r="P125" s="625"/>
      <c r="Q125" s="625"/>
      <c r="R125" s="625"/>
      <c r="S125" s="625"/>
      <c r="T125" s="625"/>
      <c r="U125" s="625"/>
    </row>
    <row r="126" spans="1:21" ht="47.25" customHeight="1">
      <c r="A126" s="626" t="s">
        <v>199</v>
      </c>
      <c r="B126" s="626"/>
      <c r="C126" s="626"/>
      <c r="D126" s="626"/>
      <c r="E126" s="626"/>
      <c r="F126" s="626"/>
      <c r="G126" s="626"/>
      <c r="H126" s="626" t="s">
        <v>200</v>
      </c>
      <c r="I126" s="626"/>
      <c r="J126" s="626"/>
      <c r="K126" s="626"/>
      <c r="L126" s="626"/>
      <c r="M126" s="626"/>
      <c r="N126" s="626" t="s">
        <v>201</v>
      </c>
      <c r="O126" s="626"/>
      <c r="P126" s="626"/>
      <c r="Q126" s="626"/>
      <c r="R126" s="626"/>
      <c r="S126" s="626" t="s">
        <v>202</v>
      </c>
      <c r="T126" s="626"/>
      <c r="U126" s="626"/>
    </row>
    <row r="127" spans="1:21" ht="22.15" customHeight="1">
      <c r="A127" s="624"/>
      <c r="B127" s="624"/>
      <c r="C127" s="624"/>
      <c r="D127" s="624"/>
      <c r="E127" s="624"/>
      <c r="F127" s="624"/>
      <c r="G127" s="624"/>
      <c r="H127" s="624"/>
      <c r="I127" s="624"/>
      <c r="J127" s="624"/>
      <c r="K127" s="624"/>
      <c r="L127" s="624"/>
      <c r="M127" s="624"/>
      <c r="N127" s="624"/>
      <c r="O127" s="624"/>
      <c r="P127" s="624"/>
      <c r="Q127" s="624"/>
      <c r="R127" s="624"/>
      <c r="S127" s="624"/>
      <c r="T127" s="624"/>
      <c r="U127" s="624"/>
    </row>
    <row r="128" spans="1:21" ht="22.15" customHeight="1">
      <c r="A128" s="593"/>
      <c r="B128" s="593"/>
      <c r="C128" s="593"/>
      <c r="D128" s="593"/>
      <c r="E128" s="593"/>
      <c r="F128" s="593"/>
      <c r="G128" s="593"/>
      <c r="H128" s="593"/>
      <c r="I128" s="593"/>
      <c r="J128" s="593"/>
      <c r="K128" s="593"/>
      <c r="L128" s="593"/>
      <c r="M128" s="593"/>
      <c r="N128" s="593"/>
      <c r="O128" s="593"/>
      <c r="P128" s="593"/>
      <c r="Q128" s="593"/>
      <c r="R128" s="593"/>
      <c r="S128" s="593"/>
      <c r="T128" s="593"/>
      <c r="U128" s="593"/>
    </row>
    <row r="129" spans="1:21" ht="22.15" customHeight="1">
      <c r="A129" s="593"/>
      <c r="B129" s="593"/>
      <c r="C129" s="593"/>
      <c r="D129" s="593"/>
      <c r="E129" s="593"/>
      <c r="F129" s="593"/>
      <c r="G129" s="593"/>
      <c r="H129" s="593"/>
      <c r="I129" s="593"/>
      <c r="J129" s="593"/>
      <c r="K129" s="593"/>
      <c r="L129" s="593"/>
      <c r="M129" s="593"/>
      <c r="N129" s="593"/>
      <c r="O129" s="593"/>
      <c r="P129" s="593"/>
      <c r="Q129" s="593"/>
      <c r="R129" s="593"/>
      <c r="S129" s="593"/>
      <c r="T129" s="593"/>
      <c r="U129" s="593"/>
    </row>
    <row r="130" spans="1:21" ht="22.15" customHeight="1">
      <c r="A130" s="593"/>
      <c r="B130" s="593"/>
      <c r="C130" s="593"/>
      <c r="D130" s="593"/>
      <c r="E130" s="593"/>
      <c r="F130" s="593"/>
      <c r="G130" s="593"/>
      <c r="H130" s="593"/>
      <c r="I130" s="593"/>
      <c r="J130" s="593"/>
      <c r="K130" s="593"/>
      <c r="L130" s="593"/>
      <c r="M130" s="593"/>
      <c r="N130" s="593"/>
      <c r="O130" s="593"/>
      <c r="P130" s="593"/>
      <c r="Q130" s="593"/>
      <c r="R130" s="593"/>
      <c r="S130" s="593"/>
      <c r="T130" s="593"/>
      <c r="U130" s="593"/>
    </row>
    <row r="131" spans="1:21" ht="22.15" customHeight="1">
      <c r="A131" s="593"/>
      <c r="B131" s="593"/>
      <c r="C131" s="593"/>
      <c r="D131" s="593"/>
      <c r="E131" s="593"/>
      <c r="F131" s="593"/>
      <c r="G131" s="593"/>
      <c r="H131" s="593"/>
      <c r="I131" s="593"/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</row>
    <row r="132" spans="1:21" ht="22.15" customHeight="1">
      <c r="A132" s="606"/>
      <c r="B132" s="606"/>
      <c r="C132" s="606"/>
      <c r="D132" s="606"/>
      <c r="E132" s="606"/>
      <c r="F132" s="606"/>
      <c r="G132" s="606"/>
      <c r="H132" s="606"/>
      <c r="I132" s="606"/>
      <c r="J132" s="606"/>
      <c r="K132" s="606"/>
      <c r="L132" s="606"/>
      <c r="M132" s="606"/>
      <c r="N132" s="606"/>
      <c r="O132" s="606"/>
      <c r="P132" s="606"/>
      <c r="Q132" s="606"/>
      <c r="R132" s="606"/>
      <c r="S132" s="606"/>
      <c r="T132" s="606"/>
      <c r="U132" s="606"/>
    </row>
    <row r="133" spans="1:21" ht="22.15" customHeight="1">
      <c r="A133" s="594" t="s">
        <v>203</v>
      </c>
      <c r="B133" s="594"/>
      <c r="C133" s="594"/>
      <c r="D133" s="594"/>
      <c r="E133" s="594"/>
      <c r="F133" s="594"/>
      <c r="G133" s="594"/>
      <c r="H133" s="594"/>
      <c r="I133" s="594"/>
      <c r="J133" s="594"/>
      <c r="K133" s="594"/>
      <c r="L133" s="594" t="s">
        <v>203</v>
      </c>
      <c r="M133" s="594"/>
      <c r="N133" s="594"/>
      <c r="O133" s="594"/>
      <c r="P133" s="594"/>
      <c r="Q133" s="594"/>
      <c r="R133" s="594"/>
      <c r="S133" s="594"/>
      <c r="T133" s="594"/>
      <c r="U133" s="594"/>
    </row>
    <row r="134" spans="1:21" ht="22.15" customHeight="1">
      <c r="A134" s="594" t="s">
        <v>155</v>
      </c>
      <c r="B134" s="594"/>
      <c r="C134" s="594"/>
      <c r="D134" s="594"/>
      <c r="E134" s="594"/>
      <c r="F134" s="594"/>
      <c r="G134" s="594"/>
      <c r="H134" s="594"/>
      <c r="I134" s="594"/>
      <c r="J134" s="594"/>
      <c r="K134" s="594"/>
      <c r="L134" s="594" t="s">
        <v>197</v>
      </c>
      <c r="M134" s="594"/>
      <c r="N134" s="594"/>
      <c r="O134" s="594"/>
      <c r="P134" s="594"/>
      <c r="Q134" s="594"/>
      <c r="R134" s="594"/>
      <c r="S134" s="594"/>
      <c r="T134" s="594"/>
      <c r="U134" s="594"/>
    </row>
    <row r="135" spans="1:21" ht="22.15" customHeight="1">
      <c r="A135" s="594" t="s">
        <v>204</v>
      </c>
      <c r="B135" s="594"/>
      <c r="C135" s="594"/>
      <c r="D135" s="594"/>
      <c r="E135" s="594"/>
      <c r="F135" s="594"/>
      <c r="G135" s="594"/>
      <c r="H135" s="594"/>
      <c r="I135" s="594"/>
      <c r="J135" s="594"/>
      <c r="K135" s="594"/>
      <c r="L135" s="594" t="s">
        <v>204</v>
      </c>
      <c r="M135" s="594"/>
      <c r="N135" s="594"/>
      <c r="O135" s="594"/>
      <c r="P135" s="594"/>
      <c r="Q135" s="594"/>
      <c r="R135" s="594"/>
      <c r="S135" s="594"/>
      <c r="T135" s="594"/>
      <c r="U135" s="594"/>
    </row>
  </sheetData>
  <sheetProtection algorithmName="SHA-512" hashValue="EUTB+qCemktwiV/tBf/A+e2ovbh3lhwV79cl84OlndNcbEwcjApKJjtWnySWLHFpBo9UCznVueWWD4z8ksiYEw==" saltValue="WShjXtPDb532X1OhPHojQw==" spinCount="100000" sheet="1" objects="1" scenarios="1" insertRows="0" deleteRows="0"/>
  <mergeCells count="281">
    <mergeCell ref="L116:U116"/>
    <mergeCell ref="A116:K116"/>
    <mergeCell ref="A77:C77"/>
    <mergeCell ref="A1:U1"/>
    <mergeCell ref="A6:B6"/>
    <mergeCell ref="D6:F6"/>
    <mergeCell ref="H6:K6"/>
    <mergeCell ref="A7:D7"/>
    <mergeCell ref="E7:I7"/>
    <mergeCell ref="A2:U2"/>
    <mergeCell ref="A3:U3"/>
    <mergeCell ref="A16:F17"/>
    <mergeCell ref="G16:O17"/>
    <mergeCell ref="P16:U17"/>
    <mergeCell ref="A18:F18"/>
    <mergeCell ref="G18:O18"/>
    <mergeCell ref="P18:U18"/>
    <mergeCell ref="A36:E38"/>
    <mergeCell ref="A21:F21"/>
    <mergeCell ref="G21:O21"/>
    <mergeCell ref="P21:U21"/>
    <mergeCell ref="A22:F22"/>
    <mergeCell ref="G22:O22"/>
    <mergeCell ref="P22:U22"/>
    <mergeCell ref="A19:F19"/>
    <mergeCell ref="G19:O19"/>
    <mergeCell ref="P19:U19"/>
    <mergeCell ref="A20:F20"/>
    <mergeCell ref="G20:O20"/>
    <mergeCell ref="P20:U20"/>
    <mergeCell ref="A27:E29"/>
    <mergeCell ref="F27:G29"/>
    <mergeCell ref="H27:K29"/>
    <mergeCell ref="A23:F23"/>
    <mergeCell ref="G23:O23"/>
    <mergeCell ref="P23:U23"/>
    <mergeCell ref="A24:F24"/>
    <mergeCell ref="G24:O24"/>
    <mergeCell ref="P24:U24"/>
    <mergeCell ref="L31:M31"/>
    <mergeCell ref="A44:E44"/>
    <mergeCell ref="F44:G44"/>
    <mergeCell ref="H44:K44"/>
    <mergeCell ref="L44:O44"/>
    <mergeCell ref="P44:U44"/>
    <mergeCell ref="A39:E39"/>
    <mergeCell ref="F39:G39"/>
    <mergeCell ref="H39:K39"/>
    <mergeCell ref="A34:E34"/>
    <mergeCell ref="F34:G34"/>
    <mergeCell ref="H34:K34"/>
    <mergeCell ref="F36:G38"/>
    <mergeCell ref="H36:O38"/>
    <mergeCell ref="H32:K32"/>
    <mergeCell ref="A33:E33"/>
    <mergeCell ref="F33:G33"/>
    <mergeCell ref="H33:K33"/>
    <mergeCell ref="A45:U45"/>
    <mergeCell ref="A40:E40"/>
    <mergeCell ref="F40:G40"/>
    <mergeCell ref="H40:K40"/>
    <mergeCell ref="A41:E41"/>
    <mergeCell ref="F41:G41"/>
    <mergeCell ref="H41:K41"/>
    <mergeCell ref="P30:U43"/>
    <mergeCell ref="F30:O30"/>
    <mergeCell ref="L33:M33"/>
    <mergeCell ref="L34:M34"/>
    <mergeCell ref="N34:O34"/>
    <mergeCell ref="N35:O35"/>
    <mergeCell ref="A35:M35"/>
    <mergeCell ref="N32:O32"/>
    <mergeCell ref="N33:O33"/>
    <mergeCell ref="N31:O31"/>
    <mergeCell ref="A32:E32"/>
    <mergeCell ref="F32:G32"/>
    <mergeCell ref="N40:O40"/>
    <mergeCell ref="N41:O41"/>
    <mergeCell ref="A31:E31"/>
    <mergeCell ref="F31:G31"/>
    <mergeCell ref="H31:K31"/>
    <mergeCell ref="A50:K50"/>
    <mergeCell ref="L50:O50"/>
    <mergeCell ref="P50:U50"/>
    <mergeCell ref="A51:K51"/>
    <mergeCell ref="L51:U51"/>
    <mergeCell ref="A52:K52"/>
    <mergeCell ref="L52:U52"/>
    <mergeCell ref="A48:U48"/>
    <mergeCell ref="A49:E49"/>
    <mergeCell ref="F49:G49"/>
    <mergeCell ref="H49:K49"/>
    <mergeCell ref="L49:O49"/>
    <mergeCell ref="P49:U49"/>
    <mergeCell ref="A60:G60"/>
    <mergeCell ref="H60:L60"/>
    <mergeCell ref="M60:Q60"/>
    <mergeCell ref="R60:U60"/>
    <mergeCell ref="A61:G61"/>
    <mergeCell ref="H61:L61"/>
    <mergeCell ref="M61:Q61"/>
    <mergeCell ref="R61:U61"/>
    <mergeCell ref="A53:K53"/>
    <mergeCell ref="L53:U53"/>
    <mergeCell ref="A54:K54"/>
    <mergeCell ref="L54:U54"/>
    <mergeCell ref="A55:U55"/>
    <mergeCell ref="A56:G59"/>
    <mergeCell ref="H56:L59"/>
    <mergeCell ref="M56:Q59"/>
    <mergeCell ref="R56:U59"/>
    <mergeCell ref="A64:Q64"/>
    <mergeCell ref="R64:U64"/>
    <mergeCell ref="A65:G68"/>
    <mergeCell ref="H65:L68"/>
    <mergeCell ref="M65:Q68"/>
    <mergeCell ref="R65:U68"/>
    <mergeCell ref="A63:Q63"/>
    <mergeCell ref="R63:U63"/>
    <mergeCell ref="A62:G62"/>
    <mergeCell ref="H62:L62"/>
    <mergeCell ref="M62:Q62"/>
    <mergeCell ref="R62:U62"/>
    <mergeCell ref="A71:G71"/>
    <mergeCell ref="H71:L71"/>
    <mergeCell ref="M71:Q71"/>
    <mergeCell ref="R71:U71"/>
    <mergeCell ref="A72:G72"/>
    <mergeCell ref="H72:L72"/>
    <mergeCell ref="M72:Q72"/>
    <mergeCell ref="R72:U72"/>
    <mergeCell ref="A69:G69"/>
    <mergeCell ref="H69:L69"/>
    <mergeCell ref="M69:Q69"/>
    <mergeCell ref="R69:U69"/>
    <mergeCell ref="A70:G70"/>
    <mergeCell ref="H70:L70"/>
    <mergeCell ref="M70:Q70"/>
    <mergeCell ref="R70:U70"/>
    <mergeCell ref="A75:Q75"/>
    <mergeCell ref="R75:U75"/>
    <mergeCell ref="A73:G73"/>
    <mergeCell ref="H73:L73"/>
    <mergeCell ref="M73:Q73"/>
    <mergeCell ref="R73:U73"/>
    <mergeCell ref="A74:Q74"/>
    <mergeCell ref="R74:U74"/>
    <mergeCell ref="A76:Q76"/>
    <mergeCell ref="R76:U76"/>
    <mergeCell ref="A83:F83"/>
    <mergeCell ref="G83:K83"/>
    <mergeCell ref="A84:F84"/>
    <mergeCell ref="G84:K84"/>
    <mergeCell ref="A85:F85"/>
    <mergeCell ref="G85:K85"/>
    <mergeCell ref="A78:U78"/>
    <mergeCell ref="A79:U79"/>
    <mergeCell ref="A80:U80"/>
    <mergeCell ref="A81:U81"/>
    <mergeCell ref="A82:K82"/>
    <mergeCell ref="L82:U82"/>
    <mergeCell ref="A89:K89"/>
    <mergeCell ref="L89:U89"/>
    <mergeCell ref="A90:K90"/>
    <mergeCell ref="L90:U90"/>
    <mergeCell ref="A91:K91"/>
    <mergeCell ref="L91:U91"/>
    <mergeCell ref="A86:F86"/>
    <mergeCell ref="G86:K86"/>
    <mergeCell ref="A87:F87"/>
    <mergeCell ref="G87:K87"/>
    <mergeCell ref="A88:K88"/>
    <mergeCell ref="L88:U88"/>
    <mergeCell ref="A95:U95"/>
    <mergeCell ref="A96:K96"/>
    <mergeCell ref="L96:U96"/>
    <mergeCell ref="A97:K97"/>
    <mergeCell ref="L97:U97"/>
    <mergeCell ref="A98:K98"/>
    <mergeCell ref="L98:U98"/>
    <mergeCell ref="A92:K92"/>
    <mergeCell ref="L92:U92"/>
    <mergeCell ref="A93:K93"/>
    <mergeCell ref="L93:U93"/>
    <mergeCell ref="A94:K94"/>
    <mergeCell ref="L94:U94"/>
    <mergeCell ref="A102:K102"/>
    <mergeCell ref="L102:U102"/>
    <mergeCell ref="A103:K103"/>
    <mergeCell ref="L103:U103"/>
    <mergeCell ref="A104:K104"/>
    <mergeCell ref="L104:U104"/>
    <mergeCell ref="A99:K99"/>
    <mergeCell ref="L99:U99"/>
    <mergeCell ref="A100:K100"/>
    <mergeCell ref="L100:U100"/>
    <mergeCell ref="A101:K101"/>
    <mergeCell ref="L101:U101"/>
    <mergeCell ref="A111:K111"/>
    <mergeCell ref="A112:K112"/>
    <mergeCell ref="A113:U113"/>
    <mergeCell ref="A114:K114"/>
    <mergeCell ref="L114:U114"/>
    <mergeCell ref="A115:K115"/>
    <mergeCell ref="L115:U115"/>
    <mergeCell ref="A105:K105"/>
    <mergeCell ref="A106:K106"/>
    <mergeCell ref="A107:K107"/>
    <mergeCell ref="A108:K108"/>
    <mergeCell ref="A109:K109"/>
    <mergeCell ref="A110:K110"/>
    <mergeCell ref="A118:K118"/>
    <mergeCell ref="L118:U118"/>
    <mergeCell ref="A119:K119"/>
    <mergeCell ref="L119:U119"/>
    <mergeCell ref="A120:K120"/>
    <mergeCell ref="L120:U120"/>
    <mergeCell ref="A117:K117"/>
    <mergeCell ref="L117:U117"/>
    <mergeCell ref="A124:K124"/>
    <mergeCell ref="L124:U124"/>
    <mergeCell ref="A125:U125"/>
    <mergeCell ref="A126:G126"/>
    <mergeCell ref="H126:M126"/>
    <mergeCell ref="N126:R126"/>
    <mergeCell ref="S126:U126"/>
    <mergeCell ref="A121:K121"/>
    <mergeCell ref="L121:U121"/>
    <mergeCell ref="A122:K122"/>
    <mergeCell ref="L122:U122"/>
    <mergeCell ref="A123:K123"/>
    <mergeCell ref="L123:U123"/>
    <mergeCell ref="A129:G129"/>
    <mergeCell ref="H129:M129"/>
    <mergeCell ref="N129:R129"/>
    <mergeCell ref="S129:U129"/>
    <mergeCell ref="A130:G130"/>
    <mergeCell ref="H130:M130"/>
    <mergeCell ref="N130:R130"/>
    <mergeCell ref="S130:U130"/>
    <mergeCell ref="A127:G127"/>
    <mergeCell ref="H127:M127"/>
    <mergeCell ref="N127:R127"/>
    <mergeCell ref="S127:U127"/>
    <mergeCell ref="A128:G128"/>
    <mergeCell ref="H128:M128"/>
    <mergeCell ref="N128:R128"/>
    <mergeCell ref="S128:U128"/>
    <mergeCell ref="A131:G131"/>
    <mergeCell ref="H131:M131"/>
    <mergeCell ref="N131:R131"/>
    <mergeCell ref="S131:U131"/>
    <mergeCell ref="A135:K135"/>
    <mergeCell ref="L135:U135"/>
    <mergeCell ref="L27:M29"/>
    <mergeCell ref="N27:O29"/>
    <mergeCell ref="P27:U29"/>
    <mergeCell ref="A132:K132"/>
    <mergeCell ref="L132:U132"/>
    <mergeCell ref="A133:K133"/>
    <mergeCell ref="L133:U133"/>
    <mergeCell ref="A134:K134"/>
    <mergeCell ref="L134:U134"/>
    <mergeCell ref="L32:M32"/>
    <mergeCell ref="N42:O42"/>
    <mergeCell ref="N43:O43"/>
    <mergeCell ref="A42:M42"/>
    <mergeCell ref="B43:M43"/>
    <mergeCell ref="L39:M39"/>
    <mergeCell ref="L40:M40"/>
    <mergeCell ref="L41:M41"/>
    <mergeCell ref="N39:O39"/>
    <mergeCell ref="P46:U47"/>
    <mergeCell ref="A46:E46"/>
    <mergeCell ref="F46:G46"/>
    <mergeCell ref="H46:K46"/>
    <mergeCell ref="L46:O46"/>
    <mergeCell ref="A47:E47"/>
    <mergeCell ref="F47:G47"/>
    <mergeCell ref="H47:K47"/>
    <mergeCell ref="L47:O47"/>
  </mergeCells>
  <dataValidations count="1">
    <dataValidation type="list" allowBlank="1" showInputMessage="1" showErrorMessage="1" sqref="A69:G69 A70:G70 A71:G71 A72:G72 A73:G73">
      <formula1>$W$58:$W$72</formula1>
    </dataValidation>
  </dataValidations>
  <printOptions horizontalCentered="1"/>
  <pageMargins left="0.27559055118110198" right="0.31496062992126" top="0.31496062992126" bottom="0.15748031496063" header="0.196850393700787" footer="0.118110236220472"/>
  <pageSetup paperSize="9" scale="77" orientation="landscape" r:id="rId1"/>
  <headerFooter>
    <oddFooter>&amp;R&amp;"CordiaUPC,Bold"&amp;14&amp;P/&amp;N</oddFooter>
  </headerFooter>
  <rowBreaks count="6" manualBreakCount="6">
    <brk id="24" max="16383" man="1"/>
    <brk id="43" max="20" man="1"/>
    <brk id="54" max="20" man="1"/>
    <brk id="79" max="20" man="1"/>
    <brk id="104" max="20" man="1"/>
    <brk id="1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คำอธิบาย</vt:lpstr>
      <vt:lpstr>1. ภาระงาน core duty</vt:lpstr>
      <vt:lpstr>2. Shared 1</vt:lpstr>
      <vt:lpstr>3. Shared 2 (หัวหน้าหน่วยงาน)</vt:lpstr>
      <vt:lpstr>4. Strategic 1</vt:lpstr>
      <vt:lpstr>5 Strategic 2</vt:lpstr>
      <vt:lpstr>6. Strategic 3</vt:lpstr>
      <vt:lpstr>7. รวมภาระงาน</vt:lpstr>
      <vt:lpstr>8. แบบประเมินผลการปฏิบัติงาน</vt:lpstr>
      <vt:lpstr>'1. ภาระงาน core duty'!Print_Area</vt:lpstr>
      <vt:lpstr>'2. Shared 1'!Print_Area</vt:lpstr>
      <vt:lpstr>'3. Shared 2 (หัวหน้าหน่วยงาน)'!Print_Area</vt:lpstr>
      <vt:lpstr>'4. Strategic 1'!Print_Area</vt:lpstr>
      <vt:lpstr>'6. Strategic 3'!Print_Area</vt:lpstr>
      <vt:lpstr>'8. แบบประเมินผลการปฏิบัติงาน'!Print_Area</vt:lpstr>
      <vt:lpstr>'1. ภาระงาน core duty'!Print_Titles</vt:lpstr>
      <vt:lpstr>'2. Shared 1'!Print_Titles</vt:lpstr>
      <vt:lpstr>'3. Shared 2 (หัวหน้าหน่วยงาน)'!Print_Titles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Windows7</dc:creator>
  <cp:keywords/>
  <dc:description/>
  <cp:lastModifiedBy>Admin</cp:lastModifiedBy>
  <cp:revision/>
  <cp:lastPrinted>2024-01-19T08:42:55Z</cp:lastPrinted>
  <dcterms:created xsi:type="dcterms:W3CDTF">2016-05-03T22:42:33Z</dcterms:created>
  <dcterms:modified xsi:type="dcterms:W3CDTF">2024-07-02T02:46:18Z</dcterms:modified>
  <cp:category/>
  <cp:contentStatus/>
</cp:coreProperties>
</file>